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 Sheets\2021\"/>
    </mc:Choice>
  </mc:AlternateContent>
  <xr:revisionPtr revIDLastSave="0" documentId="8_{F61E108F-6F12-47D7-807A-578B30B09FB9}" xr6:coauthVersionLast="47" xr6:coauthVersionMax="47" xr10:uidLastSave="{00000000-0000-0000-0000-000000000000}"/>
  <bookViews>
    <workbookView xWindow="-120" yWindow="-120" windowWidth="29040" windowHeight="15720" xr2:uid="{E7B175AB-5D46-4F7D-B461-8E885A9FE2B5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AA12" i="1"/>
  <c r="AA11" i="1"/>
  <c r="X16" i="1"/>
  <c r="V16" i="1"/>
  <c r="H23" i="1"/>
  <c r="D23" i="1"/>
  <c r="T16" i="1"/>
  <c r="P10" i="1"/>
  <c r="P16" i="1" s="1"/>
  <c r="N10" i="1"/>
  <c r="L10" i="1"/>
  <c r="J10" i="1"/>
  <c r="F10" i="1"/>
  <c r="AB38" i="1"/>
  <c r="AC38" i="1" s="1"/>
  <c r="AB37" i="1"/>
  <c r="AA38" i="1"/>
  <c r="AA37" i="1"/>
  <c r="M49" i="1"/>
  <c r="AA21" i="1"/>
  <c r="O49" i="1"/>
  <c r="AB40" i="1"/>
  <c r="AB17" i="1"/>
  <c r="AA17" i="1"/>
  <c r="AB36" i="1"/>
  <c r="AA36" i="1"/>
  <c r="AA31" i="1"/>
  <c r="AB27" i="1"/>
  <c r="AB26" i="1"/>
  <c r="AB25" i="1"/>
  <c r="AB24" i="1"/>
  <c r="AA27" i="1"/>
  <c r="AA26" i="1"/>
  <c r="AA25" i="1"/>
  <c r="AA24" i="1"/>
  <c r="AB29" i="1"/>
  <c r="AA40" i="1"/>
  <c r="AA35" i="1"/>
  <c r="AA34" i="1"/>
  <c r="AA33" i="1"/>
  <c r="AA30" i="1"/>
  <c r="AA29" i="1"/>
  <c r="AA23" i="1"/>
  <c r="AA22" i="1"/>
  <c r="AA20" i="1"/>
  <c r="AB44" i="1"/>
  <c r="AC44" i="1" s="1"/>
  <c r="Z16" i="1"/>
  <c r="AB48" i="1"/>
  <c r="AC48" i="1" s="1"/>
  <c r="AB47" i="1"/>
  <c r="AB46" i="1"/>
  <c r="AC46" i="1" s="1"/>
  <c r="AB45" i="1"/>
  <c r="AC45" i="1" s="1"/>
  <c r="AB43" i="1"/>
  <c r="AC43" i="1" s="1"/>
  <c r="AB42" i="1"/>
  <c r="AC42" i="1" s="1"/>
  <c r="AB41" i="1"/>
  <c r="AC41" i="1" s="1"/>
  <c r="AB35" i="1"/>
  <c r="AB34" i="1"/>
  <c r="AB33" i="1"/>
  <c r="AB31" i="1"/>
  <c r="AB30" i="1"/>
  <c r="AB22" i="1"/>
  <c r="AB21" i="1"/>
  <c r="AB20" i="1"/>
  <c r="AB11" i="1"/>
  <c r="AC37" i="1" l="1"/>
  <c r="AC36" i="1"/>
  <c r="AC31" i="1"/>
  <c r="F16" i="1"/>
  <c r="L16" i="1"/>
  <c r="H16" i="1"/>
  <c r="AB10" i="1"/>
  <c r="AC25" i="1"/>
  <c r="AC24" i="1"/>
  <c r="AC27" i="1"/>
  <c r="D16" i="1"/>
  <c r="AC26" i="1"/>
  <c r="AC34" i="1"/>
  <c r="AB23" i="1"/>
  <c r="AB49" i="1" s="1"/>
  <c r="AB12" i="1"/>
  <c r="R16" i="1"/>
  <c r="N16" i="1"/>
  <c r="J16" i="1"/>
  <c r="AC30" i="1"/>
  <c r="AC40" i="1"/>
  <c r="AC33" i="1"/>
  <c r="AC29" i="1"/>
  <c r="AC35" i="1"/>
  <c r="AC22" i="1"/>
  <c r="AC21" i="1"/>
  <c r="AC20" i="1"/>
  <c r="E16" i="1"/>
  <c r="G16" i="1"/>
  <c r="I16" i="1"/>
  <c r="K16" i="1"/>
  <c r="M16" i="1"/>
  <c r="O16" i="1"/>
  <c r="Q16" i="1"/>
  <c r="S16" i="1"/>
  <c r="U16" i="1"/>
  <c r="W16" i="1"/>
  <c r="Y16" i="1"/>
  <c r="AB14" i="1" l="1"/>
  <c r="AB50" i="1" s="1"/>
  <c r="AC23" i="1"/>
  <c r="AB16" i="1"/>
  <c r="C16" i="1"/>
  <c r="AA16" i="1" s="1"/>
  <c r="AA10" i="1"/>
  <c r="AC10" i="1" s="1"/>
  <c r="AA47" i="1"/>
  <c r="AC47" i="1" s="1"/>
  <c r="E49" i="1"/>
  <c r="G49" i="1"/>
  <c r="I49" i="1"/>
  <c r="K49" i="1"/>
  <c r="Q49" i="1"/>
  <c r="S49" i="1"/>
  <c r="U49" i="1"/>
  <c r="W49" i="1"/>
  <c r="Y49" i="1"/>
  <c r="C49" i="1"/>
  <c r="AC16" i="1" l="1"/>
  <c r="AA49" i="1"/>
  <c r="AC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</author>
  </authors>
  <commentList>
    <comment ref="D21" authorId="0" shapeId="0" xr:uid="{F5A7729E-4B86-4DFF-A1B2-C7D5DDC22D21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1027</t>
        </r>
      </text>
    </comment>
    <comment ref="F21" authorId="0" shapeId="0" xr:uid="{7254C8C7-087F-482D-94D7-27F06FCC527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1036</t>
        </r>
      </text>
    </comment>
    <comment ref="H21" authorId="0" shapeId="0" xr:uid="{FD4B94A7-A867-4FF8-94E9-8BA94B4F539B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1039</t>
        </r>
      </text>
    </comment>
    <comment ref="J21" authorId="0" shapeId="0" xr:uid="{D96F4515-AAD6-4FFF-8E16-A9E28FAB9610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1046</t>
        </r>
      </text>
    </comment>
    <comment ref="L21" authorId="0" shapeId="0" xr:uid="{6F989DBC-84E2-40F9-941D-14D3E5CA7B7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1053</t>
        </r>
      </text>
    </comment>
    <comment ref="N21" authorId="0" shapeId="0" xr:uid="{59CAB6D9-DAD9-44C2-904D-592317A112E7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1058</t>
        </r>
      </text>
    </comment>
    <comment ref="P21" authorId="0" shapeId="0" xr:uid="{72AC6024-5BBE-414F-A99C-E057A3A1438B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1062</t>
        </r>
      </text>
    </comment>
    <comment ref="R21" authorId="0" shapeId="0" xr:uid="{D68366E7-2A7C-44F9-B09F-87E827CB86AE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1067</t>
        </r>
      </text>
    </comment>
    <comment ref="T21" authorId="0" shapeId="0" xr:uid="{14B5F727-13D7-4121-A6FB-F74D7A12126E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1072</t>
        </r>
      </text>
    </comment>
    <comment ref="V21" authorId="0" shapeId="0" xr:uid="{9DE2EB6E-92A3-4139-9ECD-67AA83B0EDED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1077</t>
        </r>
      </text>
    </comment>
    <comment ref="J22" authorId="0" shapeId="0" xr:uid="{BD9C3C29-ECF6-4714-B24C-BEF57B9816F3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1045 NOT CASHED</t>
        </r>
      </text>
    </comment>
    <comment ref="L22" authorId="0" shapeId="0" xr:uid="{56B89967-D3CF-48E4-A494-946916254B94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1048</t>
        </r>
      </text>
    </comment>
    <comment ref="N22" authorId="0" shapeId="0" xr:uid="{594E5DC2-066B-4009-8106-13192B1AA3E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1055</t>
        </r>
      </text>
    </comment>
    <comment ref="P22" authorId="0" shapeId="0" xr:uid="{339BBCC1-D9F4-469C-B50C-D99C06AD1F0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1064</t>
        </r>
      </text>
    </comment>
    <comment ref="R22" authorId="0" shapeId="0" xr:uid="{3DFAFA8B-70DD-41F8-9CBB-0930D29F03DF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1068</t>
        </r>
      </text>
    </comment>
    <comment ref="T22" authorId="0" shapeId="0" xr:uid="{81B5CB7C-7299-4C0A-8ACD-0633B8EC7019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1071</t>
        </r>
      </text>
    </comment>
    <comment ref="V22" authorId="0" shapeId="0" xr:uid="{2E8A7669-8EAE-49B4-A787-69F416917E76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1076</t>
        </r>
      </text>
    </comment>
    <comment ref="X22" authorId="0" shapeId="0" xr:uid="{C055CAD5-CF32-49A1-869B-D6755E6ACDED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1078</t>
        </r>
      </text>
    </comment>
    <comment ref="Z22" authorId="0" shapeId="0" xr:uid="{4F8C6CBF-2DA0-4B6A-B156-08FA983F7ABF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1084</t>
        </r>
      </text>
    </comment>
    <comment ref="D23" authorId="0" shapeId="0" xr:uid="{AADBBE0F-15E2-4E94-B110-D1564D094A91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1025
1026</t>
        </r>
      </text>
    </comment>
    <comment ref="F23" authorId="0" shapeId="0" xr:uid="{628A55D6-600C-46D8-ADAB-9E06439873FA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1031</t>
        </r>
      </text>
    </comment>
    <comment ref="H23" authorId="0" shapeId="0" xr:uid="{05E47706-07B8-4112-B0FF-B3C18CD552F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1033
1038
1041
1043</t>
        </r>
      </text>
    </comment>
    <comment ref="D26" authorId="0" shapeId="0" xr:uid="{F5F7E2AA-2DF6-47A3-964B-77D74292D59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1029</t>
        </r>
      </text>
    </comment>
    <comment ref="F26" authorId="0" shapeId="0" xr:uid="{E64A97D0-4A9F-42B8-9609-D269E816E936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1035</t>
        </r>
      </text>
    </comment>
    <comment ref="H26" authorId="0" shapeId="0" xr:uid="{5156504B-AEB2-448F-A929-03C9E916E51E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1040</t>
        </r>
      </text>
    </comment>
    <comment ref="J26" authorId="0" shapeId="0" xr:uid="{6A5D5FD3-0B83-4632-BD99-87C0C1EA8ED7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1047</t>
        </r>
      </text>
    </comment>
    <comment ref="L26" authorId="0" shapeId="0" xr:uid="{72113012-772C-4C71-92BD-EA55684E89B4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1054</t>
        </r>
      </text>
    </comment>
    <comment ref="N26" authorId="0" shapeId="0" xr:uid="{56EAE616-C9EB-4BCC-BCF5-1B34D3E80B49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1061</t>
        </r>
      </text>
    </comment>
    <comment ref="P26" authorId="0" shapeId="0" xr:uid="{ED2F6CFC-8B8F-4406-BE59-BC0BD30D3F91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1063</t>
        </r>
      </text>
    </comment>
    <comment ref="R26" authorId="0" shapeId="0" xr:uid="{BC514EAE-F12F-4943-9ED1-1B274798D67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1075</t>
        </r>
      </text>
    </comment>
    <comment ref="T26" authorId="0" shapeId="0" xr:uid="{33D14D9B-8C96-4C31-AAC7-B88F66F9A774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1075</t>
        </r>
      </text>
    </comment>
    <comment ref="V26" authorId="0" shapeId="0" xr:uid="{74F12336-9E6E-4428-AA60-DE4245A73BA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1082</t>
        </r>
      </text>
    </comment>
    <comment ref="P29" authorId="0" shapeId="0" xr:uid="{84BEA3BE-6137-4AFA-AE60-D0545E1BE0FB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1060</t>
        </r>
      </text>
    </comment>
    <comment ref="R29" authorId="0" shapeId="0" xr:uid="{9C02EA9B-7521-4BA2-B759-56F5F7ADCAD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1066</t>
        </r>
      </text>
    </comment>
    <comment ref="T29" authorId="0" shapeId="0" xr:uid="{8DE2E02E-0F65-4EC9-A004-2042958E7E1A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1070</t>
        </r>
      </text>
    </comment>
    <comment ref="V29" authorId="0" shapeId="0" xr:uid="{7772BE12-7B30-46B1-908C-C2727B615414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1074</t>
        </r>
      </text>
    </comment>
    <comment ref="X29" authorId="0" shapeId="0" xr:uid="{338D3A70-F007-47DB-B007-3C807AE5BEF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1080</t>
        </r>
      </text>
    </comment>
    <comment ref="D30" authorId="0" shapeId="0" xr:uid="{67F83C04-09B0-450C-9748-182B758F521B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1024</t>
        </r>
      </text>
    </comment>
    <comment ref="F30" authorId="0" shapeId="0" xr:uid="{C3084C62-B458-454D-8C96-B2184E6ED9AA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1030</t>
        </r>
      </text>
    </comment>
    <comment ref="H30" authorId="0" shapeId="0" xr:uid="{BCC2AAD3-935A-477D-8D17-9F9EEDA2B75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1037</t>
        </r>
      </text>
    </comment>
    <comment ref="J30" authorId="0" shapeId="0" xr:uid="{C31854E7-B971-4BDF-9CC4-07A55507A3A6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1044</t>
        </r>
      </text>
    </comment>
    <comment ref="L30" authorId="0" shapeId="0" xr:uid="{F72CEB96-A12E-4E23-9EED-DA23FFB3A47F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1049</t>
        </r>
      </text>
    </comment>
    <comment ref="N30" authorId="0" shapeId="0" xr:uid="{710F91CD-0240-4881-B646-05E62EA3F9F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1057</t>
        </r>
      </text>
    </comment>
    <comment ref="P30" authorId="0" shapeId="0" xr:uid="{64DED409-BE8F-4E2B-B8F3-747128110D7F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1060</t>
        </r>
      </text>
    </comment>
    <comment ref="R30" authorId="0" shapeId="0" xr:uid="{3B33CAFA-39A1-433D-83CC-3A3E3E616616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1066</t>
        </r>
      </text>
    </comment>
    <comment ref="T30" authorId="0" shapeId="0" xr:uid="{F35E144D-311D-485C-B3D5-78F1BC9A1C80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1070</t>
        </r>
      </text>
    </comment>
    <comment ref="V30" authorId="0" shapeId="0" xr:uid="{97B64E4A-DF68-43B5-B3B1-74C82EB007D3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1074</t>
        </r>
      </text>
    </comment>
    <comment ref="X30" authorId="0" shapeId="0" xr:uid="{7AF5F219-D91C-4196-99E3-18BD116EAEEF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1080</t>
        </r>
      </text>
    </comment>
    <comment ref="D34" authorId="0" shapeId="0" xr:uid="{76EFBC8E-9710-4B59-84C6-B1618017061A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1028</t>
        </r>
      </text>
    </comment>
    <comment ref="F34" authorId="0" shapeId="0" xr:uid="{38F71588-B7B4-4573-A904-538D30CA4A45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1032</t>
        </r>
      </text>
    </comment>
    <comment ref="H34" authorId="0" shapeId="0" xr:uid="{2A7C9853-A949-475C-95CD-B924C131E64C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1034</t>
        </r>
      </text>
    </comment>
    <comment ref="J34" authorId="0" shapeId="0" xr:uid="{FFB7D5F9-3FB8-403F-8ED7-F758B196B441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1042</t>
        </r>
      </text>
    </comment>
    <comment ref="L34" authorId="0" shapeId="0" xr:uid="{D18C1E5E-87E8-4C80-AD7E-3ED3E82ACD2B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1050</t>
        </r>
      </text>
    </comment>
    <comment ref="N34" authorId="0" shapeId="0" xr:uid="{3B48369D-9791-4E1D-A29E-A580FE21C407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1056</t>
        </r>
      </text>
    </comment>
    <comment ref="P34" authorId="0" shapeId="0" xr:uid="{E8DBE371-3768-4861-A62F-C2867E88BA37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1059</t>
        </r>
      </text>
    </comment>
    <comment ref="R34" authorId="0" shapeId="0" xr:uid="{62EB31B2-714C-4D27-9BAA-DB9869185760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1065</t>
        </r>
      </text>
    </comment>
    <comment ref="T34" authorId="0" shapeId="0" xr:uid="{D2CEC982-FEF5-4CB6-B0EA-33F7FD041CF8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1069</t>
        </r>
      </text>
    </comment>
    <comment ref="V34" authorId="0" shapeId="0" xr:uid="{FA00FB99-7B98-4B51-9531-D48BA82313D2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1073</t>
        </r>
      </text>
    </comment>
    <comment ref="X34" authorId="0" shapeId="0" xr:uid="{3DDC0C3C-B741-42C9-92A4-A2EAB2EBF0C2}">
      <text>
        <r>
          <rPr>
            <b/>
            <sz val="9"/>
            <color indexed="81"/>
            <rFont val="Tahoma"/>
            <charset val="1"/>
          </rPr>
          <t>cryst:</t>
        </r>
        <r>
          <rPr>
            <sz val="9"/>
            <color indexed="81"/>
            <rFont val="Tahoma"/>
            <charset val="1"/>
          </rPr>
          <t xml:space="preserve">
1079</t>
        </r>
      </text>
    </comment>
  </commentList>
</comments>
</file>

<file path=xl/sharedStrings.xml><?xml version="1.0" encoding="utf-8"?>
<sst xmlns="http://schemas.openxmlformats.org/spreadsheetml/2006/main" count="70" uniqueCount="55">
  <si>
    <t>Total</t>
  </si>
  <si>
    <t>Late Payments</t>
  </si>
  <si>
    <t>Trash</t>
  </si>
  <si>
    <t>Irrigation/Water</t>
  </si>
  <si>
    <t>Management Fee</t>
  </si>
  <si>
    <t>Website Domain/Fees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</si>
  <si>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</si>
  <si>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</si>
  <si>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</si>
  <si>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</si>
  <si>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</si>
  <si>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</si>
  <si>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</si>
  <si>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</si>
  <si>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</si>
  <si>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</si>
  <si>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</si>
  <si>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</si>
  <si>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FEE Income</t>
  </si>
  <si>
    <t>DELTA +/-</t>
  </si>
  <si>
    <t>Roofs</t>
  </si>
  <si>
    <t>Other</t>
  </si>
  <si>
    <t>State Farm</t>
  </si>
  <si>
    <t>Concrete</t>
  </si>
  <si>
    <t>Tap  Charge</t>
  </si>
  <si>
    <r>
      <t xml:space="preserve">SOS </t>
    </r>
    <r>
      <rPr>
        <sz val="11"/>
        <rFont val="Arial"/>
        <family val="2"/>
      </rPr>
      <t>(State Fee)</t>
    </r>
  </si>
  <si>
    <t>ACTUAL</t>
  </si>
  <si>
    <t>Gutters</t>
  </si>
  <si>
    <t>Delta/Budget</t>
  </si>
  <si>
    <t>Other Income (Home Sales, Etc)</t>
  </si>
  <si>
    <r>
      <t>Snow Removal</t>
    </r>
    <r>
      <rPr>
        <sz val="11"/>
        <rFont val="Arial"/>
        <family val="2"/>
      </rPr>
      <t xml:space="preserve"> </t>
    </r>
  </si>
  <si>
    <t>Lawn Maintenance</t>
  </si>
  <si>
    <t>Backflow Cert</t>
  </si>
  <si>
    <t>Postage</t>
  </si>
  <si>
    <t>Security</t>
  </si>
  <si>
    <t>Good Speed</t>
  </si>
  <si>
    <r>
      <t>Good Speed</t>
    </r>
    <r>
      <rPr>
        <sz val="11"/>
        <rFont val="Arial"/>
        <family val="2"/>
      </rPr>
      <t xml:space="preserve"> </t>
    </r>
  </si>
  <si>
    <t>Waste Systems Inc</t>
  </si>
  <si>
    <t>Painting</t>
  </si>
  <si>
    <t>Siding</t>
  </si>
  <si>
    <t>Street Lights</t>
  </si>
  <si>
    <t>SPKG</t>
  </si>
  <si>
    <t>CSU</t>
  </si>
  <si>
    <t>Supplies</t>
  </si>
  <si>
    <t>Pet Waste Removal</t>
  </si>
  <si>
    <t>Pest Control</t>
  </si>
  <si>
    <t>The  Scoop</t>
  </si>
  <si>
    <t>High Country</t>
  </si>
  <si>
    <t>Reserves</t>
  </si>
  <si>
    <t>Miscellaneous Repairs</t>
  </si>
  <si>
    <r>
      <t>Insurance</t>
    </r>
    <r>
      <rPr>
        <sz val="11"/>
        <rFont val="Arial"/>
        <family val="2"/>
      </rPr>
      <t xml:space="preserve">  (</t>
    </r>
    <r>
      <rPr>
        <b/>
        <sz val="11"/>
        <color rgb="FFFF0000"/>
        <rFont val="Arial"/>
        <family val="2"/>
      </rPr>
      <t>$20400</t>
    </r>
    <r>
      <rPr>
        <sz val="11"/>
        <rFont val="Arial"/>
        <family val="2"/>
      </rPr>
      <t xml:space="preserve"> 12mo budget)</t>
    </r>
  </si>
  <si>
    <t>Lawyer Fees</t>
  </si>
  <si>
    <t>Bank Fees</t>
  </si>
  <si>
    <t>78 Units</t>
  </si>
  <si>
    <t>2021 BC 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</si>
</sst>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Arial Black"/>
      <family val="2"/>
    </font>
    <font>
      <sz val="14"/>
      <color theme="1"/>
      <name val="Arial Black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00FF"/>
      <name val="Arial Black"/>
      <family val="2"/>
    </font>
    <font>
      <b/>
      <sz val="14"/>
      <color rgb="FF0000FF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4"/>
      <color rgb="FFFF0000"/>
      <name val="Arial Black"/>
      <family val="2"/>
    </font>
    <font>
      <b/>
      <sz val="14"/>
      <color rgb="FF0000FF"/>
      <name val="Arial"/>
      <family val="2"/>
    </font>
    <font>
      <b/>
      <sz val="14"/>
      <color rgb="FFFFFFFF"/>
      <name val="Arial"/>
      <family val="2"/>
    </font>
    <font>
      <sz val="14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rgb="FF00B05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BF9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double">
        <color auto="1"/>
      </bottom>
      <diagonal/>
    </border>
    <border>
      <left style="thin">
        <color rgb="FFCCCCCC"/>
      </left>
      <right/>
      <top/>
      <bottom style="double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left" wrapText="1" readingOrder="1"/>
    </xf>
    <xf numFmtId="0" fontId="7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left" wrapText="1" readingOrder="1"/>
    </xf>
    <xf numFmtId="44" fontId="4" fillId="3" borderId="1" xfId="1" applyFont="1" applyFill="1" applyBorder="1" applyAlignment="1">
      <alignment horizontal="right" wrapText="1" readingOrder="1"/>
    </xf>
    <xf numFmtId="44" fontId="2" fillId="3" borderId="1" xfId="1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0" xfId="0" applyFont="1" applyAlignment="1">
      <alignment horizontal="left" wrapText="1" readingOrder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 wrapText="1" readingOrder="1"/>
    </xf>
    <xf numFmtId="44" fontId="4" fillId="3" borderId="1" xfId="1" applyFont="1" applyFill="1" applyBorder="1" applyAlignment="1">
      <alignment horizontal="right" vertical="center" wrapText="1" readingOrder="1"/>
    </xf>
    <xf numFmtId="44" fontId="4" fillId="4" borderId="1" xfId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/>
    <xf numFmtId="0" fontId="15" fillId="0" borderId="4" xfId="0" applyFont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readingOrder="1"/>
    </xf>
    <xf numFmtId="44" fontId="4" fillId="0" borderId="1" xfId="1" applyFont="1" applyFill="1" applyBorder="1" applyAlignment="1">
      <alignment horizontal="right" vertical="center" wrapText="1" readingOrder="1"/>
    </xf>
    <xf numFmtId="0" fontId="15" fillId="7" borderId="4" xfId="0" applyFont="1" applyFill="1" applyBorder="1" applyAlignment="1">
      <alignment horizontal="right" vertical="center" wrapText="1" readingOrder="1"/>
    </xf>
    <xf numFmtId="164" fontId="10" fillId="0" borderId="0" xfId="1" applyNumberFormat="1" applyFont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 readingOrder="1"/>
    </xf>
    <xf numFmtId="44" fontId="4" fillId="0" borderId="1" xfId="1" applyFont="1" applyFill="1" applyBorder="1" applyAlignment="1">
      <alignment horizontal="right" wrapText="1" readingOrder="1"/>
    </xf>
    <xf numFmtId="44" fontId="4" fillId="0" borderId="2" xfId="1" applyFont="1" applyFill="1" applyBorder="1" applyAlignment="1">
      <alignment horizontal="right" wrapText="1" readingOrder="1"/>
    </xf>
    <xf numFmtId="44" fontId="4" fillId="0" borderId="3" xfId="1" applyFont="1" applyFill="1" applyBorder="1" applyAlignment="1">
      <alignment horizontal="right" wrapText="1" readingOrder="1"/>
    </xf>
    <xf numFmtId="164" fontId="18" fillId="0" borderId="0" xfId="0" applyNumberFormat="1" applyFont="1" applyAlignment="1">
      <alignment vertical="center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4" fontId="18" fillId="0" borderId="0" xfId="0" applyNumberFormat="1" applyFont="1"/>
    <xf numFmtId="164" fontId="8" fillId="0" borderId="0" xfId="0" applyNumberFormat="1" applyFont="1"/>
    <xf numFmtId="0" fontId="2" fillId="0" borderId="5" xfId="0" applyFont="1" applyBorder="1" applyAlignment="1">
      <alignment wrapText="1"/>
    </xf>
    <xf numFmtId="0" fontId="15" fillId="7" borderId="4" xfId="0" applyFont="1" applyFill="1" applyBorder="1" applyAlignment="1">
      <alignment horizontal="center" vertical="center" wrapText="1" readingOrder="1"/>
    </xf>
    <xf numFmtId="44" fontId="4" fillId="0" borderId="4" xfId="1" applyFont="1" applyFill="1" applyBorder="1" applyAlignment="1">
      <alignment horizontal="right" wrapText="1" readingOrder="1"/>
    </xf>
    <xf numFmtId="0" fontId="3" fillId="2" borderId="7" xfId="0" applyFont="1" applyFill="1" applyBorder="1"/>
    <xf numFmtId="44" fontId="4" fillId="3" borderId="8" xfId="1" applyFont="1" applyFill="1" applyBorder="1" applyAlignment="1">
      <alignment horizontal="right" wrapText="1" readingOrder="1"/>
    </xf>
    <xf numFmtId="164" fontId="19" fillId="0" borderId="0" xfId="0" applyNumberFormat="1" applyFont="1"/>
    <xf numFmtId="0" fontId="19" fillId="0" borderId="9" xfId="0" applyFont="1" applyBorder="1"/>
    <xf numFmtId="0" fontId="16" fillId="0" borderId="0" xfId="0" applyFont="1"/>
    <xf numFmtId="0" fontId="0" fillId="0" borderId="3" xfId="0" applyBorder="1" applyAlignment="1">
      <alignment wrapText="1"/>
    </xf>
    <xf numFmtId="0" fontId="13" fillId="0" borderId="3" xfId="0" applyFont="1" applyBorder="1" applyAlignment="1">
      <alignment horizontal="right" vertical="center" wrapText="1" readingOrder="1"/>
    </xf>
    <xf numFmtId="0" fontId="3" fillId="8" borderId="0" xfId="0" applyFont="1" applyFill="1"/>
    <xf numFmtId="44" fontId="4" fillId="8" borderId="4" xfId="1" applyFont="1" applyFill="1" applyBorder="1" applyAlignment="1">
      <alignment horizontal="right" wrapText="1" readingOrder="1"/>
    </xf>
    <xf numFmtId="164" fontId="19" fillId="8" borderId="0" xfId="0" applyNumberFormat="1" applyFont="1" applyFill="1"/>
    <xf numFmtId="44" fontId="20" fillId="4" borderId="1" xfId="1" applyFont="1" applyFill="1" applyBorder="1" applyAlignment="1">
      <alignment horizontal="right" wrapText="1" readingOrder="1"/>
    </xf>
    <xf numFmtId="0" fontId="5" fillId="9" borderId="1" xfId="0" applyFont="1" applyFill="1" applyBorder="1" applyAlignment="1">
      <alignment horizontal="left" wrapText="1" readingOrder="1"/>
    </xf>
    <xf numFmtId="44" fontId="4" fillId="0" borderId="6" xfId="1" applyFont="1" applyFill="1" applyBorder="1" applyAlignment="1">
      <alignment horizontal="right" wrapText="1" readingOrder="1"/>
    </xf>
    <xf numFmtId="44" fontId="4" fillId="0" borderId="5" xfId="1" applyFont="1" applyFill="1" applyBorder="1" applyAlignment="1">
      <alignment horizontal="right" wrapText="1" readingOrder="1"/>
    </xf>
    <xf numFmtId="0" fontId="11" fillId="0" borderId="0" xfId="0" applyFont="1" applyAlignment="1">
      <alignment horizontal="right" vertical="center"/>
    </xf>
    <xf numFmtId="0" fontId="19" fillId="0" borderId="0" xfId="0" applyFont="1"/>
    <xf numFmtId="44" fontId="10" fillId="0" borderId="0" xfId="0" applyNumberFormat="1" applyFont="1"/>
    <xf numFmtId="164" fontId="14" fillId="10" borderId="1" xfId="1" applyNumberFormat="1" applyFont="1" applyFill="1" applyBorder="1" applyAlignment="1">
      <alignment wrapText="1"/>
    </xf>
    <xf numFmtId="164" fontId="7" fillId="10" borderId="1" xfId="0" applyNumberFormat="1" applyFont="1" applyFill="1" applyBorder="1" applyAlignment="1">
      <alignment wrapText="1"/>
    </xf>
    <xf numFmtId="0" fontId="8" fillId="1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5" borderId="0" xfId="0" applyFont="1" applyFill="1" applyAlignment="1">
      <alignment vertical="center" wrapText="1"/>
    </xf>
    <xf numFmtId="0" fontId="5" fillId="9" borderId="0" xfId="0" applyFont="1" applyFill="1" applyAlignment="1">
      <alignment horizontal="left" wrapText="1" readingOrder="1"/>
    </xf>
    <xf numFmtId="0" fontId="2" fillId="10" borderId="1" xfId="0" applyFont="1" applyFill="1" applyBorder="1" applyAlignment="1">
      <alignment horizontal="left" wrapText="1" readingOrder="1"/>
    </xf>
    <xf numFmtId="44" fontId="2" fillId="10" borderId="1" xfId="0" applyNumberFormat="1" applyFont="1" applyFill="1" applyBorder="1" applyAlignment="1">
      <alignment horizontal="right" wrapText="1" readingOrder="1"/>
    </xf>
    <xf numFmtId="0" fontId="2" fillId="10" borderId="1" xfId="0" applyFont="1" applyFill="1" applyBorder="1" applyAlignment="1">
      <alignment horizontal="right" wrapText="1" readingOrder="1"/>
    </xf>
    <xf numFmtId="0" fontId="2" fillId="10" borderId="2" xfId="0" applyFont="1" applyFill="1" applyBorder="1" applyAlignment="1">
      <alignment horizontal="right" wrapText="1" readingOrder="1"/>
    </xf>
    <xf numFmtId="164" fontId="7" fillId="10" borderId="1" xfId="1" applyNumberFormat="1" applyFont="1" applyFill="1" applyBorder="1" applyAlignment="1">
      <alignment horizontal="right" wrapText="1" readingOrder="1"/>
    </xf>
    <xf numFmtId="0" fontId="3" fillId="10" borderId="0" xfId="0" applyFont="1" applyFill="1"/>
    <xf numFmtId="44" fontId="4" fillId="10" borderId="10" xfId="1" applyFont="1" applyFill="1" applyBorder="1" applyAlignment="1">
      <alignment horizontal="right" wrapText="1" readingOrder="1"/>
    </xf>
    <xf numFmtId="164" fontId="19" fillId="10" borderId="0" xfId="0" applyNumberFormat="1" applyFont="1" applyFill="1"/>
    <xf numFmtId="165" fontId="4" fillId="3" borderId="1" xfId="1" applyNumberFormat="1" applyFont="1" applyFill="1" applyBorder="1" applyAlignment="1">
      <alignment horizontal="right" wrapText="1" readingOrder="1"/>
    </xf>
    <xf numFmtId="165" fontId="2" fillId="10" borderId="10" xfId="0" applyNumberFormat="1" applyFont="1" applyFill="1" applyBorder="1" applyAlignment="1">
      <alignment horizontal="right" wrapText="1" readingOrder="1"/>
    </xf>
    <xf numFmtId="165" fontId="2" fillId="0" borderId="4" xfId="0" applyNumberFormat="1" applyFont="1" applyBorder="1" applyAlignment="1">
      <alignment horizontal="right" wrapText="1" readingOrder="1"/>
    </xf>
    <xf numFmtId="165" fontId="2" fillId="8" borderId="4" xfId="0" applyNumberFormat="1" applyFont="1" applyFill="1" applyBorder="1" applyAlignment="1">
      <alignment horizontal="right" wrapText="1" readingOrder="1"/>
    </xf>
    <xf numFmtId="0" fontId="2" fillId="2" borderId="1" xfId="0" applyFont="1" applyFill="1" applyBorder="1" applyAlignment="1">
      <alignment horizontal="right" wrapText="1" readingOrder="1"/>
    </xf>
    <xf numFmtId="0" fontId="19" fillId="2" borderId="1" xfId="0" applyFont="1" applyFill="1" applyBorder="1" applyAlignment="1">
      <alignment horizontal="right" wrapText="1" readingOrder="1"/>
    </xf>
    <xf numFmtId="0" fontId="2" fillId="2" borderId="8" xfId="0" applyFont="1" applyFill="1" applyBorder="1" applyAlignment="1">
      <alignment horizontal="right" wrapText="1" readingOrder="1"/>
    </xf>
    <xf numFmtId="0" fontId="5" fillId="5" borderId="1" xfId="1" applyNumberFormat="1" applyFont="1" applyFill="1" applyBorder="1" applyAlignment="1">
      <alignment horizontal="right" wrapText="1" readingOrder="1"/>
    </xf>
    <xf numFmtId="0" fontId="19" fillId="9" borderId="1" xfId="1" applyNumberFormat="1" applyFont="1" applyFill="1" applyBorder="1" applyAlignment="1">
      <alignment horizontal="right" wrapText="1" readingOrder="1"/>
    </xf>
    <xf numFmtId="0" fontId="5" fillId="5" borderId="0" xfId="1" applyNumberFormat="1" applyFont="1" applyFill="1" applyBorder="1" applyAlignment="1">
      <alignment horizontal="right" wrapText="1" readingOrder="1"/>
    </xf>
    <xf numFmtId="0" fontId="19" fillId="9" borderId="0" xfId="1" applyNumberFormat="1" applyFont="1" applyFill="1" applyBorder="1" applyAlignment="1">
      <alignment horizontal="right" wrapText="1" readingOrder="1"/>
    </xf>
    <xf numFmtId="0" fontId="2" fillId="6" borderId="1" xfId="0" applyFont="1" applyFill="1" applyBorder="1" applyAlignment="1">
      <alignment horizontal="right" vertical="center" wrapText="1" readingOrder="1"/>
    </xf>
    <xf numFmtId="0" fontId="19" fillId="6" borderId="1" xfId="0" applyFont="1" applyFill="1" applyBorder="1" applyAlignment="1">
      <alignment horizontal="right" vertical="center" wrapText="1" readingOrder="1"/>
    </xf>
    <xf numFmtId="0" fontId="19" fillId="0" borderId="1" xfId="0" applyFont="1" applyBorder="1" applyAlignment="1">
      <alignment horizontal="right" vertical="center" wrapText="1" readingOrder="1"/>
    </xf>
    <xf numFmtId="0" fontId="2" fillId="5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right" vertical="center" wrapText="1"/>
    </xf>
    <xf numFmtId="0" fontId="2" fillId="6" borderId="0" xfId="0" applyFont="1" applyFill="1" applyAlignment="1">
      <alignment horizontal="right" vertical="center" wrapText="1"/>
    </xf>
    <xf numFmtId="0" fontId="21" fillId="6" borderId="1" xfId="0" applyFont="1" applyFill="1" applyBorder="1" applyAlignment="1">
      <alignment horizontal="right" vertical="center" wrapText="1" readingOrder="1"/>
    </xf>
    <xf numFmtId="0" fontId="12" fillId="6" borderId="1" xfId="0" applyFont="1" applyFill="1" applyBorder="1" applyAlignment="1">
      <alignment horizontal="right" vertical="center" wrapText="1" readingOrder="1"/>
    </xf>
    <xf numFmtId="164" fontId="24" fillId="0" borderId="0" xfId="0" applyNumberFormat="1" applyFont="1" applyAlignment="1">
      <alignment vertical="center"/>
    </xf>
    <xf numFmtId="0" fontId="10" fillId="0" borderId="0" xfId="0" applyFont="1"/>
    <xf numFmtId="0" fontId="1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64" fontId="5" fillId="10" borderId="2" xfId="1" applyNumberFormat="1" applyFont="1" applyFill="1" applyBorder="1" applyAlignment="1">
      <alignment horizontal="right" vertical="center" wrapText="1" readingOrder="1"/>
    </xf>
    <xf numFmtId="164" fontId="5" fillId="10" borderId="5" xfId="1" applyNumberFormat="1" applyFont="1" applyFill="1" applyBorder="1" applyAlignment="1">
      <alignment horizontal="right" vertical="center" wrapText="1" readingOrder="1"/>
    </xf>
    <xf numFmtId="0" fontId="13" fillId="10" borderId="3" xfId="0" applyFont="1" applyFill="1" applyBorder="1" applyAlignment="1">
      <alignment horizontal="right" vertical="center" wrapText="1" readingOrder="1"/>
    </xf>
    <xf numFmtId="0" fontId="8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3" fillId="0" borderId="6" xfId="0" applyFont="1" applyBorder="1"/>
    <xf numFmtId="0" fontId="0" fillId="0" borderId="6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C212-E5D3-42B1-851F-1653E267B220}">
  <dimension ref="A6:AC54"/>
  <sheetViews>
    <sheetView tabSelected="1" zoomScale="66" zoomScaleNormal="66" workbookViewId="0">
      <selection activeCell="C4" sqref="C4"/>
    </sheetView>
  </sheetViews>
  <sheetFormatPr defaultRowHeight="18" x14ac:dyDescent="0.25"/>
  <cols>
    <col min="1" max="1" width="39.85546875" style="2" bestFit="1" customWidth="1"/>
    <col min="2" max="2" width="50.7109375" style="2" customWidth="1"/>
    <col min="3" max="26" width="15.7109375" style="2" customWidth="1"/>
    <col min="27" max="27" width="20.28515625" style="2" bestFit="1" customWidth="1"/>
    <col min="28" max="28" width="21" style="2" customWidth="1"/>
    <col min="29" max="29" width="21.140625" style="2" bestFit="1" customWidth="1"/>
    <col min="30" max="16384" width="9.140625" style="2"/>
  </cols>
  <sheetData>
    <row r="6" spans="1:29" ht="22.5" x14ac:dyDescent="0.25">
      <c r="A6" s="13"/>
      <c r="B6" s="14"/>
      <c r="C6" s="12"/>
      <c r="D6" s="40"/>
      <c r="E6" s="97"/>
      <c r="F6" s="98"/>
      <c r="G6" s="99"/>
      <c r="H6" s="4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22.5" x14ac:dyDescent="0.45">
      <c r="A7" s="28"/>
      <c r="B7" s="32" t="s">
        <v>53</v>
      </c>
      <c r="C7" s="5"/>
      <c r="D7" s="5"/>
      <c r="E7" s="60"/>
      <c r="F7" s="60"/>
      <c r="G7" s="61"/>
      <c r="H7" s="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9" ht="22.5" x14ac:dyDescent="0.45">
      <c r="A8" s="1"/>
      <c r="B8" s="30" t="s">
        <v>54</v>
      </c>
      <c r="C8" s="7" t="s">
        <v>6</v>
      </c>
      <c r="D8" s="7"/>
      <c r="E8" s="7" t="s">
        <v>7</v>
      </c>
      <c r="F8" s="7"/>
      <c r="G8" s="7" t="s">
        <v>8</v>
      </c>
      <c r="H8" s="7"/>
      <c r="I8" s="62" t="s">
        <v>9</v>
      </c>
      <c r="J8" s="7"/>
      <c r="K8" s="7" t="s">
        <v>10</v>
      </c>
      <c r="L8" s="7"/>
      <c r="M8" s="7" t="s">
        <v>11</v>
      </c>
      <c r="N8" s="7"/>
      <c r="O8" s="7" t="s">
        <v>12</v>
      </c>
      <c r="P8" s="7"/>
      <c r="Q8" s="7" t="s">
        <v>13</v>
      </c>
      <c r="R8" s="7"/>
      <c r="S8" s="7" t="s">
        <v>14</v>
      </c>
      <c r="T8" s="7"/>
      <c r="U8" s="7" t="s">
        <v>15</v>
      </c>
      <c r="V8" s="7"/>
      <c r="W8" s="7" t="s">
        <v>16</v>
      </c>
      <c r="X8" s="7"/>
      <c r="Y8" s="7" t="s">
        <v>17</v>
      </c>
      <c r="Z8" s="7"/>
      <c r="AA8" s="4" t="s">
        <v>0</v>
      </c>
    </row>
    <row r="9" spans="1:29" ht="22.5" x14ac:dyDescent="0.45">
      <c r="A9" s="1"/>
      <c r="B9" s="31"/>
      <c r="C9" s="29"/>
      <c r="D9" s="28" t="s">
        <v>26</v>
      </c>
      <c r="E9" s="7"/>
      <c r="F9" s="28" t="s">
        <v>26</v>
      </c>
      <c r="G9" s="7"/>
      <c r="H9" s="28" t="s">
        <v>26</v>
      </c>
      <c r="I9" s="7"/>
      <c r="J9" s="28" t="s">
        <v>26</v>
      </c>
      <c r="K9" s="7"/>
      <c r="L9" s="28" t="s">
        <v>26</v>
      </c>
      <c r="M9" s="7"/>
      <c r="N9" s="28" t="s">
        <v>26</v>
      </c>
      <c r="O9" s="7"/>
      <c r="P9" s="28" t="s">
        <v>26</v>
      </c>
      <c r="Q9" s="7"/>
      <c r="R9" s="28" t="s">
        <v>26</v>
      </c>
      <c r="S9" s="7"/>
      <c r="T9" s="28" t="s">
        <v>26</v>
      </c>
      <c r="U9" s="7"/>
      <c r="V9" s="28" t="s">
        <v>26</v>
      </c>
      <c r="W9" s="7"/>
      <c r="X9" s="28" t="s">
        <v>26</v>
      </c>
      <c r="Y9" s="7"/>
      <c r="Z9" s="28" t="s">
        <v>26</v>
      </c>
      <c r="AA9" s="4"/>
      <c r="AB9" s="41" t="s">
        <v>26</v>
      </c>
      <c r="AC9" s="7" t="s">
        <v>28</v>
      </c>
    </row>
    <row r="10" spans="1:29" x14ac:dyDescent="0.25">
      <c r="A10" s="1"/>
      <c r="B10" s="9" t="s">
        <v>18</v>
      </c>
      <c r="C10" s="78">
        <v>8265</v>
      </c>
      <c r="D10" s="79">
        <v>11845</v>
      </c>
      <c r="E10" s="78">
        <v>8265</v>
      </c>
      <c r="F10" s="79">
        <f>(4964.31+2184.47)-79.26-70-800</f>
        <v>6199.52</v>
      </c>
      <c r="G10" s="78">
        <v>8265</v>
      </c>
      <c r="H10" s="78">
        <v>7495</v>
      </c>
      <c r="I10" s="78">
        <v>8265</v>
      </c>
      <c r="J10" s="78">
        <f>5562.68+3056.17-(164.8-52.76)-30-800</f>
        <v>7676.8099999999995</v>
      </c>
      <c r="K10" s="78">
        <v>8265</v>
      </c>
      <c r="L10" s="78">
        <f>6999.34+2983.25-(160.65-52.74)-50-800</f>
        <v>9024.68</v>
      </c>
      <c r="M10" s="78">
        <v>8265</v>
      </c>
      <c r="N10" s="78">
        <f>2968.68+3155.44-(170.45-53)-40-800</f>
        <v>5166.67</v>
      </c>
      <c r="O10" s="78">
        <v>8265</v>
      </c>
      <c r="P10" s="78">
        <f>6790.97+4317.97-(267.67-53.54-53.26)-40-1200</f>
        <v>9708.07</v>
      </c>
      <c r="Q10" s="78">
        <v>8265</v>
      </c>
      <c r="R10" s="78">
        <v>8976</v>
      </c>
      <c r="S10" s="78">
        <v>8265</v>
      </c>
      <c r="T10" s="78">
        <v>9485</v>
      </c>
      <c r="U10" s="78">
        <v>8265</v>
      </c>
      <c r="V10" s="78">
        <v>8156</v>
      </c>
      <c r="W10" s="78">
        <v>8265</v>
      </c>
      <c r="X10" s="78">
        <v>8015</v>
      </c>
      <c r="Y10" s="78">
        <v>8265</v>
      </c>
      <c r="Z10" s="78">
        <v>9425.52</v>
      </c>
      <c r="AA10" s="10">
        <f>SUM(C10,E10,G10,I10,K10,M10,O10,Q10,S10,U10,W10,Y10)</f>
        <v>99180</v>
      </c>
      <c r="AB10" s="45">
        <f>SUM(D10,F10,H10,J10,L10,N10,P10,R10,T10,V10,X10,Z10)</f>
        <v>101173.27</v>
      </c>
      <c r="AC10" s="59">
        <f>AA10-AB10</f>
        <v>-1993.2700000000041</v>
      </c>
    </row>
    <row r="11" spans="1:29" x14ac:dyDescent="0.25">
      <c r="A11" s="1"/>
      <c r="B11" s="9" t="s">
        <v>1</v>
      </c>
      <c r="C11" s="78">
        <v>0</v>
      </c>
      <c r="D11" s="78">
        <v>10</v>
      </c>
      <c r="E11" s="78">
        <v>0</v>
      </c>
      <c r="F11" s="78">
        <v>70</v>
      </c>
      <c r="G11" s="78">
        <v>0</v>
      </c>
      <c r="H11" s="78">
        <v>30</v>
      </c>
      <c r="I11" s="78">
        <v>0</v>
      </c>
      <c r="J11" s="78">
        <v>30</v>
      </c>
      <c r="K11" s="78">
        <v>0</v>
      </c>
      <c r="L11" s="78">
        <v>50</v>
      </c>
      <c r="M11" s="78">
        <v>0</v>
      </c>
      <c r="N11" s="78">
        <v>40</v>
      </c>
      <c r="O11" s="78">
        <v>0</v>
      </c>
      <c r="P11" s="78">
        <v>40</v>
      </c>
      <c r="Q11" s="78">
        <v>0</v>
      </c>
      <c r="R11" s="78">
        <v>50</v>
      </c>
      <c r="S11" s="78">
        <v>0</v>
      </c>
      <c r="T11" s="78">
        <v>40</v>
      </c>
      <c r="U11" s="78">
        <v>0</v>
      </c>
      <c r="V11" s="78">
        <v>140</v>
      </c>
      <c r="W11" s="78">
        <v>0</v>
      </c>
      <c r="X11" s="78">
        <v>70</v>
      </c>
      <c r="Y11" s="78">
        <v>0</v>
      </c>
      <c r="Z11" s="78">
        <v>20</v>
      </c>
      <c r="AA11" s="10">
        <f>SUM(C11:Z11)</f>
        <v>590</v>
      </c>
      <c r="AB11" s="45">
        <f t="shared" ref="AB11:AB12" si="0">SUM(D11,F11,H11,J11,L11,N11,P11,R11,T11,V11,X11,Z11)</f>
        <v>590</v>
      </c>
    </row>
    <row r="12" spans="1:29" ht="18.75" thickBot="1" x14ac:dyDescent="0.3">
      <c r="A12" s="20"/>
      <c r="B12" s="43" t="s">
        <v>29</v>
      </c>
      <c r="C12" s="80"/>
      <c r="D12" s="80">
        <v>800</v>
      </c>
      <c r="E12" s="80"/>
      <c r="F12" s="80">
        <v>600</v>
      </c>
      <c r="G12" s="80"/>
      <c r="H12" s="80">
        <v>200</v>
      </c>
      <c r="I12" s="80"/>
      <c r="J12" s="80">
        <v>800</v>
      </c>
      <c r="K12" s="80"/>
      <c r="L12" s="80">
        <v>200</v>
      </c>
      <c r="M12" s="80"/>
      <c r="N12" s="80">
        <v>0</v>
      </c>
      <c r="O12" s="80">
        <v>0</v>
      </c>
      <c r="P12" s="80">
        <v>200</v>
      </c>
      <c r="Q12" s="80">
        <v>0</v>
      </c>
      <c r="R12" s="80">
        <v>400</v>
      </c>
      <c r="S12" s="80">
        <v>0</v>
      </c>
      <c r="T12" s="80">
        <v>200</v>
      </c>
      <c r="U12" s="80">
        <v>0</v>
      </c>
      <c r="V12" s="80">
        <v>400</v>
      </c>
      <c r="W12" s="80">
        <v>0</v>
      </c>
      <c r="X12" s="80">
        <v>200</v>
      </c>
      <c r="Y12" s="80">
        <v>0</v>
      </c>
      <c r="Z12" s="80">
        <v>0</v>
      </c>
      <c r="AA12" s="44">
        <f>SUM(C12:Z12)</f>
        <v>4000</v>
      </c>
      <c r="AB12" s="45">
        <f t="shared" si="0"/>
        <v>4000</v>
      </c>
    </row>
    <row r="13" spans="1:29" ht="18.75" thickTop="1" x14ac:dyDescent="0.25">
      <c r="A13" s="20"/>
      <c r="B13" s="71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2"/>
      <c r="AB13" s="73"/>
    </row>
    <row r="14" spans="1:29" x14ac:dyDescent="0.25">
      <c r="A14" s="20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42"/>
      <c r="AB14" s="45">
        <f>SUM(AB10:AB12)</f>
        <v>105763.27</v>
      </c>
    </row>
    <row r="15" spans="1:29" ht="11.25" customHeight="1" x14ac:dyDescent="0.25">
      <c r="A15" s="20"/>
      <c r="B15" s="50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51"/>
      <c r="AB15" s="52"/>
    </row>
    <row r="16" spans="1:29" x14ac:dyDescent="0.25">
      <c r="A16" s="1"/>
      <c r="B16" s="54" t="s">
        <v>0</v>
      </c>
      <c r="C16" s="81">
        <f>SUM(C10:C12)</f>
        <v>8265</v>
      </c>
      <c r="D16" s="82">
        <f>SUM(D10:D14)</f>
        <v>12655</v>
      </c>
      <c r="E16" s="81">
        <f>SUM(E10:E12)</f>
        <v>8265</v>
      </c>
      <c r="F16" s="82">
        <f>SUM(F10:F14)</f>
        <v>6869.52</v>
      </c>
      <c r="G16" s="81">
        <f>SUM(G10:G12)</f>
        <v>8265</v>
      </c>
      <c r="H16" s="82">
        <f>SUM(H10:H14)</f>
        <v>7725</v>
      </c>
      <c r="I16" s="81">
        <f>SUM(I10:I12)</f>
        <v>8265</v>
      </c>
      <c r="J16" s="82">
        <f>SUM(J10:J14)</f>
        <v>8506.81</v>
      </c>
      <c r="K16" s="81">
        <f>SUM(K10:K12)</f>
        <v>8265</v>
      </c>
      <c r="L16" s="82">
        <f>SUM(L10:L14)</f>
        <v>9274.68</v>
      </c>
      <c r="M16" s="81">
        <f>SUM(M10:M12)</f>
        <v>8265</v>
      </c>
      <c r="N16" s="82">
        <f>SUM(N10:N14)</f>
        <v>5206.67</v>
      </c>
      <c r="O16" s="81">
        <f>SUM(O10:O12)</f>
        <v>8265</v>
      </c>
      <c r="P16" s="82">
        <f>SUM(P10:P14)</f>
        <v>9948.07</v>
      </c>
      <c r="Q16" s="81">
        <f>SUM(Q10:Q12)</f>
        <v>8265</v>
      </c>
      <c r="R16" s="82">
        <f>SUM(R10:R14)</f>
        <v>9426</v>
      </c>
      <c r="S16" s="81">
        <f>SUM(S10:S12)</f>
        <v>8265</v>
      </c>
      <c r="T16" s="82">
        <f>SUM(T10:T14)</f>
        <v>9725</v>
      </c>
      <c r="U16" s="81">
        <f>SUM(U10:U12)</f>
        <v>8265</v>
      </c>
      <c r="V16" s="82">
        <f>SUM(V10:V14)</f>
        <v>8696</v>
      </c>
      <c r="W16" s="81">
        <f>SUM(W10:W12)</f>
        <v>8265</v>
      </c>
      <c r="X16" s="82">
        <f>SUM(X10:X14)</f>
        <v>8285</v>
      </c>
      <c r="Y16" s="81">
        <f>SUM(Y10:Y12)</f>
        <v>8265</v>
      </c>
      <c r="Z16" s="82">
        <f>SUM(Z10:Z14)</f>
        <v>9445.52</v>
      </c>
      <c r="AA16" s="53">
        <f>SUM(C16,E16,G16,I16,K16,M16,O16,Q16,S16,U16,W16,Y16,)</f>
        <v>99180</v>
      </c>
      <c r="AB16" s="45">
        <f>SUM(D16,F16,H16,J16,L16,N16,P16,R16,T16,V16,X16,Z16)</f>
        <v>105763.27</v>
      </c>
      <c r="AC16" s="59">
        <f>AA16-AB16</f>
        <v>-6583.2700000000041</v>
      </c>
    </row>
    <row r="17" spans="1:29" x14ac:dyDescent="0.25">
      <c r="A17" s="14"/>
      <c r="B17" s="65" t="s">
        <v>48</v>
      </c>
      <c r="C17" s="83">
        <v>644.33000000000004</v>
      </c>
      <c r="D17" s="84">
        <v>644.33000000000004</v>
      </c>
      <c r="E17" s="83">
        <v>644.33000000000004</v>
      </c>
      <c r="F17" s="84">
        <v>644.33000000000004</v>
      </c>
      <c r="G17" s="83">
        <v>644.33000000000004</v>
      </c>
      <c r="H17" s="84">
        <v>644.33000000000004</v>
      </c>
      <c r="I17" s="83">
        <v>644.33000000000004</v>
      </c>
      <c r="J17" s="84">
        <v>644.33000000000004</v>
      </c>
      <c r="K17" s="83">
        <v>644.33000000000004</v>
      </c>
      <c r="L17" s="84">
        <v>644.33000000000004</v>
      </c>
      <c r="M17" s="83">
        <v>644.33000000000004</v>
      </c>
      <c r="N17" s="84">
        <v>644.33000000000004</v>
      </c>
      <c r="O17" s="83">
        <v>644.33000000000004</v>
      </c>
      <c r="P17" s="84">
        <v>644.33000000000004</v>
      </c>
      <c r="Q17" s="83">
        <v>644.33000000000004</v>
      </c>
      <c r="R17" s="84">
        <v>644.33000000000004</v>
      </c>
      <c r="S17" s="83">
        <v>644.33000000000004</v>
      </c>
      <c r="T17" s="84">
        <v>644.33000000000004</v>
      </c>
      <c r="U17" s="83">
        <v>644.33000000000004</v>
      </c>
      <c r="V17" s="84">
        <v>644.33000000000004</v>
      </c>
      <c r="W17" s="83">
        <v>644.33000000000004</v>
      </c>
      <c r="X17" s="84">
        <v>644.33000000000004</v>
      </c>
      <c r="Y17" s="83">
        <v>644.33000000000004</v>
      </c>
      <c r="Z17" s="84">
        <v>644.33000000000004</v>
      </c>
      <c r="AA17" s="53">
        <f>SUM(C17,E17,G17,I17,K17,M17,O17,Q17,S17,U17,W17,Y17,)</f>
        <v>7731.96</v>
      </c>
      <c r="AB17" s="45">
        <f>SUM(D17,F17,H17,J17,L17,N17,P17,R17,T17,V17,X17,Z17)</f>
        <v>7731.96</v>
      </c>
      <c r="AC17" s="59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1"/>
    </row>
    <row r="20" spans="1:29" x14ac:dyDescent="0.25">
      <c r="A20" s="18" t="s">
        <v>22</v>
      </c>
      <c r="B20" s="22" t="s">
        <v>50</v>
      </c>
      <c r="C20" s="23">
        <v>1700</v>
      </c>
      <c r="D20" s="85">
        <v>1586.58</v>
      </c>
      <c r="E20" s="23">
        <v>1700</v>
      </c>
      <c r="F20" s="85">
        <v>1586.58</v>
      </c>
      <c r="G20" s="23">
        <v>1700</v>
      </c>
      <c r="H20" s="85">
        <v>1586.58</v>
      </c>
      <c r="I20" s="23">
        <v>1700</v>
      </c>
      <c r="J20" s="85">
        <v>1586.58</v>
      </c>
      <c r="K20" s="23">
        <v>1700</v>
      </c>
      <c r="L20" s="85">
        <v>1586.58</v>
      </c>
      <c r="M20" s="23">
        <v>1700</v>
      </c>
      <c r="N20" s="85">
        <v>1586.58</v>
      </c>
      <c r="O20" s="23">
        <v>1700</v>
      </c>
      <c r="P20" s="85">
        <v>1586.58</v>
      </c>
      <c r="Q20" s="23">
        <v>1700</v>
      </c>
      <c r="R20" s="85">
        <v>1586.58</v>
      </c>
      <c r="S20" s="23">
        <v>1700</v>
      </c>
      <c r="T20" s="85">
        <v>1586.58</v>
      </c>
      <c r="U20" s="23">
        <v>1700</v>
      </c>
      <c r="V20" s="85">
        <v>1586.58</v>
      </c>
      <c r="W20" s="23">
        <v>1700</v>
      </c>
      <c r="X20" s="85">
        <v>1586.58</v>
      </c>
      <c r="Y20" s="23">
        <v>1700</v>
      </c>
      <c r="Z20" s="85">
        <v>1586.58</v>
      </c>
      <c r="AA20" s="10">
        <f t="shared" ref="AA20:AA23" si="1">SUM(C20,E20,G20,I20,K20,M20,O20,Q20,S20,U20,W20,Y20)</f>
        <v>20400</v>
      </c>
      <c r="AB20" s="45">
        <f t="shared" ref="AB20:AB27" si="2">SUM(D20,F20,H20,J20,L20,N20,P20,R20,T20,V20,X20,Z20)</f>
        <v>19038.96</v>
      </c>
      <c r="AC20" s="59">
        <f>AA20-AB20</f>
        <v>1361.0400000000009</v>
      </c>
    </row>
    <row r="21" spans="1:29" x14ac:dyDescent="0.25">
      <c r="A21" s="19" t="s">
        <v>37</v>
      </c>
      <c r="B21" s="22" t="s">
        <v>2</v>
      </c>
      <c r="C21" s="23">
        <v>700</v>
      </c>
      <c r="D21" s="86">
        <v>513.5</v>
      </c>
      <c r="E21" s="23">
        <v>700</v>
      </c>
      <c r="F21" s="86">
        <v>467.5</v>
      </c>
      <c r="G21" s="23">
        <v>700</v>
      </c>
      <c r="H21" s="86">
        <v>467.5</v>
      </c>
      <c r="I21" s="23">
        <v>700</v>
      </c>
      <c r="J21" s="86">
        <v>467.5</v>
      </c>
      <c r="K21" s="23">
        <v>700</v>
      </c>
      <c r="L21" s="85">
        <v>535.5</v>
      </c>
      <c r="M21" s="23">
        <v>700</v>
      </c>
      <c r="N21" s="86">
        <v>578</v>
      </c>
      <c r="O21" s="23">
        <v>700</v>
      </c>
      <c r="P21" s="86">
        <v>675</v>
      </c>
      <c r="Q21" s="23">
        <v>700</v>
      </c>
      <c r="R21" s="86">
        <v>612</v>
      </c>
      <c r="S21" s="23">
        <v>700</v>
      </c>
      <c r="T21" s="86">
        <v>612</v>
      </c>
      <c r="U21" s="23">
        <v>700</v>
      </c>
      <c r="V21" s="85">
        <v>637.5</v>
      </c>
      <c r="W21" s="23">
        <v>700</v>
      </c>
      <c r="X21" s="85">
        <v>759.5</v>
      </c>
      <c r="Y21" s="23">
        <v>700</v>
      </c>
      <c r="Z21" s="85">
        <v>739.5</v>
      </c>
      <c r="AA21" s="10">
        <f t="shared" si="1"/>
        <v>8400</v>
      </c>
      <c r="AB21" s="45">
        <f t="shared" si="2"/>
        <v>7065</v>
      </c>
      <c r="AC21" s="59">
        <f t="shared" ref="AC21:AC49" si="3">AA21-AB21</f>
        <v>1335</v>
      </c>
    </row>
    <row r="22" spans="1:29" x14ac:dyDescent="0.25">
      <c r="A22" s="19" t="s">
        <v>36</v>
      </c>
      <c r="B22" s="22" t="s">
        <v>31</v>
      </c>
      <c r="C22" s="23">
        <v>1400</v>
      </c>
      <c r="D22" s="86">
        <v>0</v>
      </c>
      <c r="E22" s="23">
        <v>1400</v>
      </c>
      <c r="F22" s="86">
        <v>0</v>
      </c>
      <c r="G22" s="23">
        <v>1400</v>
      </c>
      <c r="H22" s="86">
        <v>0</v>
      </c>
      <c r="I22" s="23">
        <v>1400</v>
      </c>
      <c r="J22" s="86">
        <v>0</v>
      </c>
      <c r="K22" s="23">
        <v>1400</v>
      </c>
      <c r="L22" s="85">
        <v>833</v>
      </c>
      <c r="M22" s="23">
        <v>1400</v>
      </c>
      <c r="N22" s="85">
        <v>833</v>
      </c>
      <c r="O22" s="23">
        <v>1400</v>
      </c>
      <c r="P22" s="85">
        <v>833</v>
      </c>
      <c r="Q22" s="23">
        <v>1400</v>
      </c>
      <c r="R22" s="85">
        <v>833</v>
      </c>
      <c r="S22" s="23">
        <v>1400</v>
      </c>
      <c r="T22" s="85">
        <v>833</v>
      </c>
      <c r="U22" s="23">
        <v>1400</v>
      </c>
      <c r="V22" s="85">
        <v>833</v>
      </c>
      <c r="W22" s="23">
        <v>1400</v>
      </c>
      <c r="X22" s="85">
        <v>833</v>
      </c>
      <c r="Y22" s="23">
        <v>1400</v>
      </c>
      <c r="Z22" s="85">
        <v>833</v>
      </c>
      <c r="AA22" s="10">
        <f t="shared" si="1"/>
        <v>16800</v>
      </c>
      <c r="AB22" s="45">
        <f t="shared" si="2"/>
        <v>6664</v>
      </c>
      <c r="AC22" s="59">
        <f t="shared" si="3"/>
        <v>10136</v>
      </c>
    </row>
    <row r="23" spans="1:29" x14ac:dyDescent="0.25">
      <c r="A23" s="19" t="s">
        <v>35</v>
      </c>
      <c r="B23" s="22" t="s">
        <v>30</v>
      </c>
      <c r="C23" s="23">
        <v>2000</v>
      </c>
      <c r="D23" s="85">
        <f>832.5+165</f>
        <v>997.5</v>
      </c>
      <c r="E23" s="23">
        <v>2500</v>
      </c>
      <c r="F23" s="85">
        <v>1290</v>
      </c>
      <c r="G23" s="23">
        <v>2000</v>
      </c>
      <c r="H23" s="86">
        <f>627.5+912.5+350+290</f>
        <v>2180</v>
      </c>
      <c r="I23" s="23">
        <v>0</v>
      </c>
      <c r="J23" s="85">
        <v>0</v>
      </c>
      <c r="K23" s="23">
        <v>0</v>
      </c>
      <c r="L23" s="85">
        <v>0</v>
      </c>
      <c r="M23" s="23">
        <v>0</v>
      </c>
      <c r="N23" s="85">
        <v>0</v>
      </c>
      <c r="O23" s="23">
        <v>0</v>
      </c>
      <c r="P23" s="85">
        <v>0</v>
      </c>
      <c r="Q23" s="23">
        <v>0</v>
      </c>
      <c r="R23" s="85">
        <v>0</v>
      </c>
      <c r="S23" s="23">
        <v>0</v>
      </c>
      <c r="T23" s="85">
        <v>0</v>
      </c>
      <c r="U23" s="23">
        <v>2000</v>
      </c>
      <c r="V23" s="85">
        <v>0</v>
      </c>
      <c r="W23" s="23">
        <v>2000</v>
      </c>
      <c r="X23" s="85">
        <v>0</v>
      </c>
      <c r="Y23" s="23">
        <v>2000</v>
      </c>
      <c r="Z23" s="85">
        <v>0</v>
      </c>
      <c r="AA23" s="10">
        <f t="shared" si="1"/>
        <v>12500</v>
      </c>
      <c r="AB23" s="45">
        <f t="shared" si="2"/>
        <v>4467.5</v>
      </c>
      <c r="AC23" s="59">
        <f t="shared" si="3"/>
        <v>8032.5</v>
      </c>
    </row>
    <row r="24" spans="1:29" x14ac:dyDescent="0.25">
      <c r="A24" s="19" t="s">
        <v>42</v>
      </c>
      <c r="B24" s="22" t="s">
        <v>40</v>
      </c>
      <c r="C24" s="23">
        <v>110</v>
      </c>
      <c r="D24" s="85">
        <v>62.41</v>
      </c>
      <c r="E24" s="23">
        <v>110</v>
      </c>
      <c r="F24" s="85">
        <v>61.43</v>
      </c>
      <c r="G24" s="23">
        <v>110</v>
      </c>
      <c r="H24" s="86">
        <v>0</v>
      </c>
      <c r="I24" s="23">
        <v>110</v>
      </c>
      <c r="J24" s="86">
        <v>58.17</v>
      </c>
      <c r="K24" s="23">
        <v>110</v>
      </c>
      <c r="L24" s="85">
        <v>58.07</v>
      </c>
      <c r="M24" s="23">
        <v>110</v>
      </c>
      <c r="N24" s="85">
        <v>58.69</v>
      </c>
      <c r="O24" s="23">
        <v>110</v>
      </c>
      <c r="P24" s="85">
        <f>59.94+59.53</f>
        <v>119.47</v>
      </c>
      <c r="Q24" s="23">
        <v>110</v>
      </c>
      <c r="R24" s="85">
        <v>60.05</v>
      </c>
      <c r="S24" s="23">
        <v>110</v>
      </c>
      <c r="T24" s="85">
        <v>61.74</v>
      </c>
      <c r="U24" s="23">
        <v>110</v>
      </c>
      <c r="V24" s="85">
        <v>67.36</v>
      </c>
      <c r="W24" s="23">
        <v>110</v>
      </c>
      <c r="X24" s="85">
        <v>64.62</v>
      </c>
      <c r="Y24" s="23">
        <v>110</v>
      </c>
      <c r="Z24" s="85">
        <v>76.930000000000007</v>
      </c>
      <c r="AA24" s="10">
        <f>SUM(C24,E24,G24,I24,K24,M24,O24,Q24,S24,U24,W24,Y24)</f>
        <v>1320</v>
      </c>
      <c r="AB24" s="45">
        <f t="shared" si="2"/>
        <v>748.94</v>
      </c>
      <c r="AC24" s="59">
        <f t="shared" si="3"/>
        <v>571.05999999999995</v>
      </c>
    </row>
    <row r="25" spans="1:29" x14ac:dyDescent="0.25">
      <c r="A25" s="19" t="s">
        <v>42</v>
      </c>
      <c r="B25" s="22" t="s">
        <v>41</v>
      </c>
      <c r="C25" s="23">
        <v>90</v>
      </c>
      <c r="D25" s="85">
        <v>0</v>
      </c>
      <c r="E25" s="23">
        <v>90</v>
      </c>
      <c r="F25" s="85">
        <v>0</v>
      </c>
      <c r="G25" s="23">
        <v>90</v>
      </c>
      <c r="H25" s="86">
        <v>0</v>
      </c>
      <c r="I25" s="23">
        <v>90</v>
      </c>
      <c r="J25" s="86">
        <v>0</v>
      </c>
      <c r="K25" s="23">
        <v>90</v>
      </c>
      <c r="L25" s="85">
        <v>50.92</v>
      </c>
      <c r="M25" s="23">
        <v>90</v>
      </c>
      <c r="N25" s="85">
        <v>49.25</v>
      </c>
      <c r="O25" s="23">
        <v>90</v>
      </c>
      <c r="P25" s="85">
        <v>51.26</v>
      </c>
      <c r="Q25" s="23">
        <v>90</v>
      </c>
      <c r="R25" s="85">
        <v>53.94</v>
      </c>
      <c r="S25" s="23">
        <v>90</v>
      </c>
      <c r="T25" s="85">
        <v>60.03</v>
      </c>
      <c r="U25" s="23">
        <v>90</v>
      </c>
      <c r="V25" s="85">
        <v>64.7</v>
      </c>
      <c r="W25" s="23">
        <v>90</v>
      </c>
      <c r="X25" s="85">
        <v>60.03</v>
      </c>
      <c r="Y25" s="23">
        <v>90</v>
      </c>
      <c r="Z25" s="85">
        <v>76.010000000000005</v>
      </c>
      <c r="AA25" s="10">
        <f>SUM(C25,E25,G25,I25,K25,M25,O25,Q25,S25,U25,W25,Y25)</f>
        <v>1080</v>
      </c>
      <c r="AB25" s="45">
        <f t="shared" si="2"/>
        <v>466.14</v>
      </c>
      <c r="AC25" s="59">
        <f t="shared" si="3"/>
        <v>613.86</v>
      </c>
    </row>
    <row r="26" spans="1:29" x14ac:dyDescent="0.25">
      <c r="A26" s="19" t="s">
        <v>46</v>
      </c>
      <c r="B26" s="22" t="s">
        <v>44</v>
      </c>
      <c r="C26" s="23">
        <v>300</v>
      </c>
      <c r="D26" s="85">
        <v>245</v>
      </c>
      <c r="E26" s="23">
        <v>300</v>
      </c>
      <c r="F26" s="85">
        <v>245</v>
      </c>
      <c r="G26" s="23">
        <v>300</v>
      </c>
      <c r="H26" s="86">
        <v>285</v>
      </c>
      <c r="I26" s="23">
        <v>300</v>
      </c>
      <c r="J26" s="85">
        <v>320</v>
      </c>
      <c r="K26" s="23">
        <v>300</v>
      </c>
      <c r="L26" s="85">
        <v>320</v>
      </c>
      <c r="M26" s="23">
        <v>300</v>
      </c>
      <c r="N26" s="85">
        <v>365</v>
      </c>
      <c r="O26" s="23">
        <v>300</v>
      </c>
      <c r="P26" s="85">
        <v>365</v>
      </c>
      <c r="Q26" s="23">
        <v>300</v>
      </c>
      <c r="R26" s="85">
        <v>425</v>
      </c>
      <c r="S26" s="23">
        <v>300</v>
      </c>
      <c r="T26" s="85">
        <v>465</v>
      </c>
      <c r="U26" s="23">
        <v>300</v>
      </c>
      <c r="V26" s="85">
        <v>654</v>
      </c>
      <c r="W26" s="23">
        <v>300</v>
      </c>
      <c r="X26" s="85">
        <v>853</v>
      </c>
      <c r="Y26" s="23">
        <v>300</v>
      </c>
      <c r="Z26" s="85">
        <v>426</v>
      </c>
      <c r="AA26" s="10">
        <f>SUM(C26,E26,G26,I26,K26,M26,O26,Q26,S26,U26,W26,Y26)</f>
        <v>3600</v>
      </c>
      <c r="AB26" s="45">
        <f t="shared" si="2"/>
        <v>4968</v>
      </c>
      <c r="AC26" s="59">
        <f t="shared" si="3"/>
        <v>-1368</v>
      </c>
    </row>
    <row r="27" spans="1:29" x14ac:dyDescent="0.25">
      <c r="A27" s="19" t="s">
        <v>47</v>
      </c>
      <c r="B27" s="22" t="s">
        <v>45</v>
      </c>
      <c r="C27" s="23">
        <v>175</v>
      </c>
      <c r="D27" s="85">
        <v>0</v>
      </c>
      <c r="E27" s="23">
        <v>175</v>
      </c>
      <c r="F27" s="85">
        <v>0</v>
      </c>
      <c r="G27" s="23">
        <v>175</v>
      </c>
      <c r="H27" s="86">
        <v>1650</v>
      </c>
      <c r="I27" s="23">
        <v>175</v>
      </c>
      <c r="J27" s="85">
        <v>0</v>
      </c>
      <c r="K27" s="23">
        <v>175</v>
      </c>
      <c r="L27" s="85">
        <v>0</v>
      </c>
      <c r="M27" s="23">
        <v>175</v>
      </c>
      <c r="N27" s="85">
        <v>0</v>
      </c>
      <c r="O27" s="23">
        <v>175</v>
      </c>
      <c r="P27" s="85">
        <v>0</v>
      </c>
      <c r="Q27" s="23">
        <v>175</v>
      </c>
      <c r="R27" s="85">
        <v>0</v>
      </c>
      <c r="S27" s="23">
        <v>175</v>
      </c>
      <c r="T27" s="85">
        <v>0</v>
      </c>
      <c r="U27" s="23">
        <v>175</v>
      </c>
      <c r="V27" s="85">
        <v>0</v>
      </c>
      <c r="W27" s="23">
        <v>175</v>
      </c>
      <c r="X27" s="85">
        <v>0</v>
      </c>
      <c r="Y27" s="23">
        <v>175</v>
      </c>
      <c r="Z27" s="85">
        <v>0</v>
      </c>
      <c r="AA27" s="10">
        <f>SUM(C27,E27,G27,I27,K27,M27,O27,Q27,S27,U27,W27,Y27)</f>
        <v>2100</v>
      </c>
      <c r="AB27" s="45">
        <f t="shared" si="2"/>
        <v>1650</v>
      </c>
      <c r="AC27" s="59">
        <f t="shared" si="3"/>
        <v>450</v>
      </c>
    </row>
    <row r="28" spans="1:29" x14ac:dyDescent="0.25">
      <c r="A28" s="19"/>
      <c r="B28" s="26"/>
      <c r="C28" s="18"/>
      <c r="D28" s="18"/>
      <c r="E28" s="18"/>
      <c r="F28" s="18"/>
      <c r="G28" s="18"/>
      <c r="H28" s="8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27"/>
      <c r="AB28" s="58"/>
    </row>
    <row r="29" spans="1:29" x14ac:dyDescent="0.25">
      <c r="A29" s="19" t="s">
        <v>34</v>
      </c>
      <c r="B29" s="22" t="s">
        <v>3</v>
      </c>
      <c r="C29" s="23">
        <v>0</v>
      </c>
      <c r="D29" s="85">
        <v>0</v>
      </c>
      <c r="E29" s="23">
        <v>0</v>
      </c>
      <c r="F29" s="85">
        <v>0</v>
      </c>
      <c r="G29" s="23">
        <v>0</v>
      </c>
      <c r="H29" s="85">
        <v>0</v>
      </c>
      <c r="I29" s="23">
        <v>0</v>
      </c>
      <c r="J29" s="85">
        <v>0</v>
      </c>
      <c r="K29" s="23">
        <v>410</v>
      </c>
      <c r="L29" s="85">
        <v>0</v>
      </c>
      <c r="M29" s="23">
        <v>410</v>
      </c>
      <c r="N29" s="85">
        <v>0</v>
      </c>
      <c r="O29" s="23">
        <v>410</v>
      </c>
      <c r="P29" s="85">
        <v>127.75</v>
      </c>
      <c r="Q29" s="23">
        <v>410</v>
      </c>
      <c r="R29" s="85">
        <v>517.15</v>
      </c>
      <c r="S29" s="23">
        <v>410</v>
      </c>
      <c r="T29" s="85">
        <v>502.97</v>
      </c>
      <c r="U29" s="23">
        <v>410</v>
      </c>
      <c r="V29" s="85">
        <v>451.3</v>
      </c>
      <c r="W29" s="23">
        <v>410</v>
      </c>
      <c r="X29" s="85">
        <v>395.49</v>
      </c>
      <c r="Y29" s="23">
        <v>0</v>
      </c>
      <c r="Z29" s="85">
        <v>0</v>
      </c>
      <c r="AA29" s="10">
        <f t="shared" ref="AA29:AA31" si="4">SUM(C29,E29,G29,I29,K29,M29,O29,Q29,S29,U29,W29,Y29)</f>
        <v>2870</v>
      </c>
      <c r="AB29" s="45">
        <f t="shared" ref="AB29:AB48" si="5">SUM(D29,F29,H29,J29,L29,N29,P29,R29,T29,V29,X29,Z29)</f>
        <v>1994.6599999999999</v>
      </c>
      <c r="AC29" s="59">
        <f t="shared" si="3"/>
        <v>875.34000000000015</v>
      </c>
    </row>
    <row r="30" spans="1:29" x14ac:dyDescent="0.25">
      <c r="A30" s="19"/>
      <c r="B30" s="23" t="s">
        <v>24</v>
      </c>
      <c r="C30" s="23">
        <v>90</v>
      </c>
      <c r="D30" s="86">
        <v>44.48</v>
      </c>
      <c r="E30" s="23">
        <v>90</v>
      </c>
      <c r="F30" s="86">
        <v>44.48</v>
      </c>
      <c r="G30" s="23">
        <v>90</v>
      </c>
      <c r="H30" s="86">
        <v>44.48</v>
      </c>
      <c r="I30" s="23">
        <v>90</v>
      </c>
      <c r="J30" s="86">
        <v>45.82</v>
      </c>
      <c r="K30" s="23">
        <v>90</v>
      </c>
      <c r="L30" s="86">
        <v>45.82</v>
      </c>
      <c r="M30" s="23">
        <v>90</v>
      </c>
      <c r="N30" s="86">
        <v>45.82</v>
      </c>
      <c r="O30" s="23">
        <v>90</v>
      </c>
      <c r="P30" s="86">
        <v>45.82</v>
      </c>
      <c r="Q30" s="23">
        <v>90</v>
      </c>
      <c r="R30" s="86">
        <v>45.82</v>
      </c>
      <c r="S30" s="23">
        <v>90</v>
      </c>
      <c r="T30" s="85">
        <v>45.82</v>
      </c>
      <c r="U30" s="23">
        <v>90</v>
      </c>
      <c r="V30" s="85">
        <v>45.82</v>
      </c>
      <c r="W30" s="23">
        <v>90</v>
      </c>
      <c r="X30" s="85">
        <v>45.82</v>
      </c>
      <c r="Y30" s="23">
        <v>90</v>
      </c>
      <c r="Z30" s="85">
        <v>45.82</v>
      </c>
      <c r="AA30" s="10">
        <f t="shared" si="4"/>
        <v>1080</v>
      </c>
      <c r="AB30" s="45">
        <f t="shared" si="5"/>
        <v>545.81999999999994</v>
      </c>
      <c r="AC30" s="59">
        <f t="shared" si="3"/>
        <v>534.18000000000006</v>
      </c>
    </row>
    <row r="31" spans="1:29" x14ac:dyDescent="0.25">
      <c r="A31" s="25"/>
      <c r="B31" s="23" t="s">
        <v>32</v>
      </c>
      <c r="C31" s="23">
        <v>0</v>
      </c>
      <c r="D31" s="85">
        <v>0</v>
      </c>
      <c r="E31" s="23">
        <v>0</v>
      </c>
      <c r="F31" s="85">
        <v>0</v>
      </c>
      <c r="G31" s="23">
        <v>0</v>
      </c>
      <c r="H31" s="85">
        <v>0</v>
      </c>
      <c r="I31" s="23">
        <v>0</v>
      </c>
      <c r="J31" s="85">
        <v>0</v>
      </c>
      <c r="K31" s="23">
        <v>0</v>
      </c>
      <c r="L31" s="85">
        <v>0</v>
      </c>
      <c r="M31" s="23">
        <v>0</v>
      </c>
      <c r="N31" s="85">
        <v>0</v>
      </c>
      <c r="O31" s="23">
        <v>0</v>
      </c>
      <c r="P31" s="85">
        <v>0</v>
      </c>
      <c r="Q31" s="23">
        <v>0</v>
      </c>
      <c r="R31" s="85">
        <v>0</v>
      </c>
      <c r="S31" s="23">
        <v>0</v>
      </c>
      <c r="T31" s="85">
        <v>0</v>
      </c>
      <c r="U31" s="23">
        <v>0</v>
      </c>
      <c r="V31" s="85">
        <v>0</v>
      </c>
      <c r="W31" s="23">
        <v>0</v>
      </c>
      <c r="X31" s="85">
        <v>0</v>
      </c>
      <c r="Y31" s="23">
        <v>0</v>
      </c>
      <c r="Z31" s="85">
        <v>0</v>
      </c>
      <c r="AA31" s="10">
        <f t="shared" si="4"/>
        <v>0</v>
      </c>
      <c r="AB31" s="45">
        <f t="shared" si="5"/>
        <v>0</v>
      </c>
      <c r="AC31" s="59">
        <f t="shared" si="3"/>
        <v>0</v>
      </c>
    </row>
    <row r="32" spans="1:29" x14ac:dyDescent="0.25">
      <c r="AB32" s="45"/>
    </row>
    <row r="33" spans="1:29" x14ac:dyDescent="0.25">
      <c r="A33" s="19"/>
      <c r="B33" s="22" t="s">
        <v>25</v>
      </c>
      <c r="C33" s="23">
        <v>0</v>
      </c>
      <c r="D33" s="85">
        <v>0</v>
      </c>
      <c r="E33" s="23">
        <v>0</v>
      </c>
      <c r="F33" s="85">
        <v>0</v>
      </c>
      <c r="G33" s="23">
        <v>0</v>
      </c>
      <c r="H33" s="85">
        <v>0</v>
      </c>
      <c r="I33" s="23">
        <v>0</v>
      </c>
      <c r="J33" s="85">
        <v>0</v>
      </c>
      <c r="K33" s="23">
        <v>0</v>
      </c>
      <c r="L33" s="85">
        <v>0</v>
      </c>
      <c r="M33" s="23">
        <v>0</v>
      </c>
      <c r="N33" s="85">
        <v>0</v>
      </c>
      <c r="O33" s="23">
        <v>0</v>
      </c>
      <c r="P33" s="85">
        <v>0</v>
      </c>
      <c r="Q33" s="23">
        <v>0</v>
      </c>
      <c r="R33" s="85">
        <v>10</v>
      </c>
      <c r="S33" s="23">
        <v>0</v>
      </c>
      <c r="T33" s="85">
        <v>0</v>
      </c>
      <c r="U33" s="23">
        <v>0</v>
      </c>
      <c r="V33" s="85">
        <v>0</v>
      </c>
      <c r="W33" s="23">
        <v>10</v>
      </c>
      <c r="X33" s="85">
        <v>0</v>
      </c>
      <c r="Y33" s="23">
        <v>0</v>
      </c>
      <c r="Z33" s="85">
        <v>0</v>
      </c>
      <c r="AA33" s="10">
        <f t="shared" ref="AA33:AA38" si="6">SUM(C33,E33,G33,I33,K33,M33,O33,Q33,S33,U33,W33,Y33)</f>
        <v>10</v>
      </c>
      <c r="AB33" s="45">
        <f t="shared" si="5"/>
        <v>10</v>
      </c>
      <c r="AC33" s="59">
        <f t="shared" si="3"/>
        <v>0</v>
      </c>
    </row>
    <row r="34" spans="1:29" x14ac:dyDescent="0.25">
      <c r="A34" s="19"/>
      <c r="B34" s="22" t="s">
        <v>4</v>
      </c>
      <c r="C34" s="23">
        <v>500</v>
      </c>
      <c r="D34" s="86">
        <v>500</v>
      </c>
      <c r="E34" s="23">
        <v>500</v>
      </c>
      <c r="F34" s="86">
        <v>500</v>
      </c>
      <c r="G34" s="23">
        <v>500</v>
      </c>
      <c r="H34" s="86">
        <v>500</v>
      </c>
      <c r="I34" s="23">
        <v>500</v>
      </c>
      <c r="J34" s="86">
        <v>500</v>
      </c>
      <c r="K34" s="23">
        <v>500</v>
      </c>
      <c r="L34" s="86">
        <v>500</v>
      </c>
      <c r="M34" s="23">
        <v>500</v>
      </c>
      <c r="N34" s="86">
        <v>500</v>
      </c>
      <c r="O34" s="23">
        <v>500</v>
      </c>
      <c r="P34" s="86">
        <v>500</v>
      </c>
      <c r="Q34" s="23">
        <v>500</v>
      </c>
      <c r="R34" s="86">
        <v>500</v>
      </c>
      <c r="S34" s="23">
        <v>500</v>
      </c>
      <c r="T34" s="86">
        <v>500</v>
      </c>
      <c r="U34" s="23">
        <v>500</v>
      </c>
      <c r="V34" s="86">
        <v>500</v>
      </c>
      <c r="W34" s="23">
        <v>500</v>
      </c>
      <c r="X34" s="85">
        <v>500</v>
      </c>
      <c r="Y34" s="23">
        <v>500</v>
      </c>
      <c r="Z34" s="85">
        <v>500</v>
      </c>
      <c r="AA34" s="10">
        <f t="shared" si="6"/>
        <v>6000</v>
      </c>
      <c r="AB34" s="45">
        <f t="shared" si="5"/>
        <v>6000</v>
      </c>
      <c r="AC34" s="59">
        <f t="shared" si="3"/>
        <v>0</v>
      </c>
    </row>
    <row r="35" spans="1:29" x14ac:dyDescent="0.25">
      <c r="A35" s="19"/>
      <c r="B35" s="24" t="s">
        <v>33</v>
      </c>
      <c r="C35" s="88">
        <v>110</v>
      </c>
      <c r="D35" s="89">
        <v>55</v>
      </c>
      <c r="E35" s="88">
        <v>0</v>
      </c>
      <c r="F35" s="89">
        <v>55</v>
      </c>
      <c r="G35" s="88">
        <v>110</v>
      </c>
      <c r="H35" s="89">
        <v>0</v>
      </c>
      <c r="I35" s="88">
        <v>0</v>
      </c>
      <c r="J35" s="89">
        <v>0</v>
      </c>
      <c r="K35" s="88">
        <v>110</v>
      </c>
      <c r="L35" s="89">
        <v>0</v>
      </c>
      <c r="M35" s="88">
        <v>0</v>
      </c>
      <c r="N35" s="89">
        <v>0</v>
      </c>
      <c r="O35" s="88">
        <v>110</v>
      </c>
      <c r="P35" s="89">
        <v>55</v>
      </c>
      <c r="Q35" s="88">
        <v>0</v>
      </c>
      <c r="R35" s="89"/>
      <c r="S35" s="88">
        <v>110</v>
      </c>
      <c r="T35" s="89"/>
      <c r="U35" s="88">
        <v>0</v>
      </c>
      <c r="V35" s="89">
        <v>58</v>
      </c>
      <c r="W35" s="88">
        <v>110</v>
      </c>
      <c r="X35" s="89">
        <v>0</v>
      </c>
      <c r="Y35" s="88">
        <v>0</v>
      </c>
      <c r="Z35" s="89">
        <v>58</v>
      </c>
      <c r="AA35" s="10">
        <f t="shared" si="6"/>
        <v>660</v>
      </c>
      <c r="AB35" s="45">
        <f t="shared" si="5"/>
        <v>281</v>
      </c>
      <c r="AC35" s="59">
        <f t="shared" si="3"/>
        <v>379</v>
      </c>
    </row>
    <row r="36" spans="1:29" x14ac:dyDescent="0.25">
      <c r="A36" s="63"/>
      <c r="B36" s="64" t="s">
        <v>43</v>
      </c>
      <c r="C36" s="90">
        <v>300</v>
      </c>
      <c r="D36" s="91">
        <v>0</v>
      </c>
      <c r="E36" s="90">
        <v>0</v>
      </c>
      <c r="F36" s="91">
        <v>0</v>
      </c>
      <c r="G36" s="90">
        <v>0</v>
      </c>
      <c r="H36" s="91">
        <v>0</v>
      </c>
      <c r="I36" s="90">
        <v>300</v>
      </c>
      <c r="J36" s="91">
        <v>0</v>
      </c>
      <c r="K36" s="90">
        <v>0</v>
      </c>
      <c r="L36" s="91">
        <v>0</v>
      </c>
      <c r="M36" s="90">
        <v>0</v>
      </c>
      <c r="N36" s="91">
        <v>0</v>
      </c>
      <c r="O36" s="90">
        <v>300</v>
      </c>
      <c r="P36" s="91">
        <v>0</v>
      </c>
      <c r="Q36" s="90">
        <v>0</v>
      </c>
      <c r="R36" s="91"/>
      <c r="S36" s="90">
        <v>0</v>
      </c>
      <c r="T36" s="91"/>
      <c r="U36" s="90">
        <v>300</v>
      </c>
      <c r="V36" s="91">
        <v>326.04000000000002</v>
      </c>
      <c r="W36" s="90">
        <v>0</v>
      </c>
      <c r="X36" s="91">
        <v>0</v>
      </c>
      <c r="Y36" s="90">
        <v>0</v>
      </c>
      <c r="Z36" s="91">
        <v>0</v>
      </c>
      <c r="AA36" s="10">
        <f t="shared" si="6"/>
        <v>1200</v>
      </c>
      <c r="AB36" s="45">
        <f t="shared" si="5"/>
        <v>326.04000000000002</v>
      </c>
      <c r="AC36" s="59">
        <f>AA36-AB36</f>
        <v>873.96</v>
      </c>
    </row>
    <row r="37" spans="1:29" x14ac:dyDescent="0.25">
      <c r="A37" s="63"/>
      <c r="B37" s="64" t="s">
        <v>51</v>
      </c>
      <c r="C37" s="90">
        <v>300</v>
      </c>
      <c r="D37" s="91">
        <v>0</v>
      </c>
      <c r="E37" s="90">
        <v>300</v>
      </c>
      <c r="F37" s="91">
        <v>0</v>
      </c>
      <c r="G37" s="90">
        <v>300</v>
      </c>
      <c r="H37" s="91">
        <v>0</v>
      </c>
      <c r="I37" s="90">
        <v>300</v>
      </c>
      <c r="J37" s="91">
        <v>0</v>
      </c>
      <c r="K37" s="90">
        <v>300</v>
      </c>
      <c r="L37" s="91">
        <v>0</v>
      </c>
      <c r="M37" s="90">
        <v>300</v>
      </c>
      <c r="N37" s="91">
        <v>0</v>
      </c>
      <c r="O37" s="90">
        <v>300</v>
      </c>
      <c r="P37" s="91">
        <v>0</v>
      </c>
      <c r="Q37" s="90">
        <v>300</v>
      </c>
      <c r="R37" s="91">
        <v>0</v>
      </c>
      <c r="S37" s="90">
        <v>300</v>
      </c>
      <c r="T37" s="91">
        <v>0</v>
      </c>
      <c r="U37" s="90">
        <v>300</v>
      </c>
      <c r="V37" s="91">
        <v>0</v>
      </c>
      <c r="W37" s="90">
        <v>300</v>
      </c>
      <c r="X37" s="91">
        <v>0</v>
      </c>
      <c r="Y37" s="90">
        <v>300</v>
      </c>
      <c r="Z37" s="91">
        <v>0</v>
      </c>
      <c r="AA37" s="10">
        <f t="shared" si="6"/>
        <v>3600</v>
      </c>
      <c r="AB37" s="45">
        <f t="shared" si="5"/>
        <v>0</v>
      </c>
      <c r="AC37" s="59">
        <f>AA37-AB37</f>
        <v>3600</v>
      </c>
    </row>
    <row r="38" spans="1:29" x14ac:dyDescent="0.25">
      <c r="A38" s="63"/>
      <c r="B38" s="64" t="s">
        <v>52</v>
      </c>
      <c r="C38" s="90">
        <v>15</v>
      </c>
      <c r="D38" s="91">
        <v>0</v>
      </c>
      <c r="E38" s="90">
        <v>15</v>
      </c>
      <c r="F38" s="91">
        <v>0</v>
      </c>
      <c r="G38" s="90">
        <v>15</v>
      </c>
      <c r="H38" s="91">
        <v>0</v>
      </c>
      <c r="I38" s="90">
        <v>15</v>
      </c>
      <c r="J38" s="91">
        <v>0</v>
      </c>
      <c r="K38" s="90">
        <v>15</v>
      </c>
      <c r="L38" s="91">
        <v>0</v>
      </c>
      <c r="M38" s="90">
        <v>15</v>
      </c>
      <c r="N38" s="91">
        <v>0</v>
      </c>
      <c r="O38" s="90">
        <v>15</v>
      </c>
      <c r="P38" s="91"/>
      <c r="Q38" s="90">
        <v>15</v>
      </c>
      <c r="R38" s="91"/>
      <c r="S38" s="90">
        <v>15</v>
      </c>
      <c r="T38" s="91"/>
      <c r="U38" s="90">
        <v>15</v>
      </c>
      <c r="V38" s="91">
        <v>0</v>
      </c>
      <c r="W38" s="90">
        <v>15</v>
      </c>
      <c r="X38" s="91">
        <v>0</v>
      </c>
      <c r="Y38" s="90">
        <v>15</v>
      </c>
      <c r="Z38" s="91">
        <v>0</v>
      </c>
      <c r="AA38" s="10">
        <f t="shared" si="6"/>
        <v>180</v>
      </c>
      <c r="AB38" s="45">
        <f t="shared" si="5"/>
        <v>0</v>
      </c>
      <c r="AC38" s="59">
        <f>AA38-AB38</f>
        <v>180</v>
      </c>
    </row>
    <row r="39" spans="1:29" x14ac:dyDescent="0.25">
      <c r="AB39" s="58"/>
    </row>
    <row r="40" spans="1:29" x14ac:dyDescent="0.25">
      <c r="A40" s="19"/>
      <c r="B40" s="22" t="s">
        <v>49</v>
      </c>
      <c r="C40" s="23">
        <v>1400</v>
      </c>
      <c r="D40" s="85">
        <v>0</v>
      </c>
      <c r="E40" s="23">
        <v>1400</v>
      </c>
      <c r="F40" s="85">
        <v>0</v>
      </c>
      <c r="G40" s="23">
        <v>1400</v>
      </c>
      <c r="H40" s="86">
        <v>0</v>
      </c>
      <c r="I40" s="23">
        <v>1400</v>
      </c>
      <c r="J40" s="85">
        <v>0</v>
      </c>
      <c r="K40" s="23">
        <v>1400</v>
      </c>
      <c r="L40" s="86">
        <v>0</v>
      </c>
      <c r="M40" s="23">
        <v>1400</v>
      </c>
      <c r="N40" s="85">
        <v>0</v>
      </c>
      <c r="O40" s="23">
        <v>1400</v>
      </c>
      <c r="P40" s="85">
        <v>0</v>
      </c>
      <c r="Q40" s="23">
        <v>1400</v>
      </c>
      <c r="R40" s="85">
        <v>0</v>
      </c>
      <c r="S40" s="23">
        <v>1400</v>
      </c>
      <c r="T40" s="85">
        <v>0</v>
      </c>
      <c r="U40" s="23">
        <v>1400</v>
      </c>
      <c r="V40" s="85">
        <v>0</v>
      </c>
      <c r="W40" s="23">
        <v>1400</v>
      </c>
      <c r="X40" s="85">
        <v>0</v>
      </c>
      <c r="Y40" s="23">
        <v>1400</v>
      </c>
      <c r="Z40" s="85">
        <v>0</v>
      </c>
      <c r="AA40" s="10">
        <f>SUM(C40,E40,G40,I40,K40,M40,O40,Q40,S40,U40,W40,Y40)</f>
        <v>16800</v>
      </c>
      <c r="AB40" s="45">
        <f t="shared" si="5"/>
        <v>0</v>
      </c>
      <c r="AC40" s="59">
        <f t="shared" si="3"/>
        <v>16800</v>
      </c>
    </row>
    <row r="41" spans="1:29" ht="18.75" x14ac:dyDescent="0.25">
      <c r="A41" s="19"/>
      <c r="B41" s="23" t="s">
        <v>38</v>
      </c>
      <c r="C41" s="23"/>
      <c r="D41" s="85"/>
      <c r="E41" s="23"/>
      <c r="F41" s="85"/>
      <c r="G41" s="23"/>
      <c r="H41" s="85"/>
      <c r="I41" s="23"/>
      <c r="J41" s="92"/>
      <c r="K41" s="23"/>
      <c r="L41" s="92"/>
      <c r="M41" s="23"/>
      <c r="N41" s="85"/>
      <c r="O41" s="23"/>
      <c r="P41" s="85"/>
      <c r="Q41" s="23"/>
      <c r="R41" s="85"/>
      <c r="S41" s="23"/>
      <c r="T41" s="85"/>
      <c r="U41" s="23"/>
      <c r="V41" s="85"/>
      <c r="W41" s="23"/>
      <c r="X41" s="85"/>
      <c r="Y41" s="23"/>
      <c r="Z41" s="85"/>
      <c r="AA41" s="16"/>
      <c r="AB41" s="45">
        <f t="shared" si="5"/>
        <v>0</v>
      </c>
      <c r="AC41" s="59">
        <f t="shared" si="3"/>
        <v>0</v>
      </c>
    </row>
    <row r="42" spans="1:29" x14ac:dyDescent="0.25">
      <c r="A42" s="19"/>
      <c r="B42" s="23" t="s">
        <v>39</v>
      </c>
      <c r="C42" s="23"/>
      <c r="D42" s="85"/>
      <c r="E42" s="23"/>
      <c r="F42" s="85"/>
      <c r="G42" s="23"/>
      <c r="H42" s="85"/>
      <c r="I42" s="23"/>
      <c r="J42" s="85"/>
      <c r="K42" s="23"/>
      <c r="L42" s="85"/>
      <c r="M42" s="23"/>
      <c r="N42" s="85"/>
      <c r="O42" s="23"/>
      <c r="P42" s="85"/>
      <c r="Q42" s="23"/>
      <c r="R42" s="85"/>
      <c r="S42" s="23"/>
      <c r="T42" s="85"/>
      <c r="U42" s="23"/>
      <c r="V42" s="85"/>
      <c r="W42" s="23"/>
      <c r="X42" s="85"/>
      <c r="Y42" s="23"/>
      <c r="Z42" s="85"/>
      <c r="AA42" s="16"/>
      <c r="AB42" s="45">
        <f t="shared" si="5"/>
        <v>0</v>
      </c>
      <c r="AC42" s="59">
        <f t="shared" si="3"/>
        <v>0</v>
      </c>
    </row>
    <row r="43" spans="1:29" x14ac:dyDescent="0.25">
      <c r="A43" s="19"/>
      <c r="B43" s="23" t="s">
        <v>20</v>
      </c>
      <c r="C43" s="23"/>
      <c r="D43" s="85"/>
      <c r="E43" s="23"/>
      <c r="F43" s="85"/>
      <c r="G43" s="23"/>
      <c r="H43" s="85"/>
      <c r="I43" s="23"/>
      <c r="J43" s="85"/>
      <c r="K43" s="23"/>
      <c r="L43" s="85"/>
      <c r="M43" s="23"/>
      <c r="N43" s="85"/>
      <c r="O43" s="23"/>
      <c r="P43" s="85"/>
      <c r="Q43" s="23"/>
      <c r="R43" s="85"/>
      <c r="S43" s="23"/>
      <c r="T43" s="85"/>
      <c r="U43" s="23"/>
      <c r="V43" s="85"/>
      <c r="W43" s="23"/>
      <c r="X43" s="85"/>
      <c r="Y43" s="23"/>
      <c r="Z43" s="85"/>
      <c r="AA43" s="16"/>
      <c r="AB43" s="45">
        <f t="shared" si="5"/>
        <v>0</v>
      </c>
      <c r="AC43" s="59">
        <f t="shared" si="3"/>
        <v>0</v>
      </c>
    </row>
    <row r="44" spans="1:29" ht="18.75" x14ac:dyDescent="0.25">
      <c r="A44" s="19"/>
      <c r="B44" s="23" t="s">
        <v>27</v>
      </c>
      <c r="C44" s="23"/>
      <c r="D44" s="85"/>
      <c r="E44" s="23"/>
      <c r="F44" s="93"/>
      <c r="G44" s="23"/>
      <c r="H44" s="93"/>
      <c r="I44" s="23"/>
      <c r="J44" s="85"/>
      <c r="K44" s="23"/>
      <c r="L44" s="85"/>
      <c r="M44" s="23"/>
      <c r="N44" s="85"/>
      <c r="O44" s="23"/>
      <c r="P44" s="85"/>
      <c r="Q44" s="23"/>
      <c r="R44" s="92"/>
      <c r="S44" s="23"/>
      <c r="T44" s="85"/>
      <c r="U44" s="23"/>
      <c r="V44" s="85"/>
      <c r="W44" s="23"/>
      <c r="X44" s="85"/>
      <c r="Y44" s="23"/>
      <c r="Z44" s="85"/>
      <c r="AA44" s="16"/>
      <c r="AB44" s="45">
        <f t="shared" si="5"/>
        <v>0</v>
      </c>
      <c r="AC44" s="59">
        <f t="shared" si="3"/>
        <v>0</v>
      </c>
    </row>
    <row r="45" spans="1:29" x14ac:dyDescent="0.25">
      <c r="A45" s="19"/>
      <c r="B45" s="23" t="s">
        <v>23</v>
      </c>
      <c r="C45" s="23"/>
      <c r="D45" s="85"/>
      <c r="E45" s="23"/>
      <c r="F45" s="85"/>
      <c r="G45" s="23"/>
      <c r="H45" s="85"/>
      <c r="I45" s="23"/>
      <c r="J45" s="85"/>
      <c r="K45" s="23"/>
      <c r="L45" s="85"/>
      <c r="M45" s="23"/>
      <c r="N45" s="85"/>
      <c r="O45" s="23"/>
      <c r="P45" s="85"/>
      <c r="Q45" s="23"/>
      <c r="R45" s="85"/>
      <c r="S45" s="23"/>
      <c r="T45" s="85"/>
      <c r="U45" s="23"/>
      <c r="V45" s="85"/>
      <c r="W45" s="23"/>
      <c r="X45" s="85"/>
      <c r="Y45" s="23"/>
      <c r="Z45" s="85"/>
      <c r="AA45" s="16"/>
      <c r="AB45" s="45">
        <f t="shared" si="5"/>
        <v>0</v>
      </c>
      <c r="AC45" s="59">
        <f t="shared" si="3"/>
        <v>0</v>
      </c>
    </row>
    <row r="46" spans="1:29" ht="18.75" x14ac:dyDescent="0.25">
      <c r="A46" s="19"/>
      <c r="B46" s="23" t="s">
        <v>21</v>
      </c>
      <c r="C46" s="23"/>
      <c r="D46" s="85"/>
      <c r="E46" s="23"/>
      <c r="F46" s="92"/>
      <c r="G46" s="23"/>
      <c r="H46" s="85"/>
      <c r="I46" s="23"/>
      <c r="J46" s="85"/>
      <c r="K46" s="23"/>
      <c r="L46" s="92"/>
      <c r="M46" s="23"/>
      <c r="N46" s="85"/>
      <c r="O46" s="23"/>
      <c r="P46" s="85"/>
      <c r="Q46" s="23"/>
      <c r="R46" s="92"/>
      <c r="S46" s="23"/>
      <c r="T46" s="92"/>
      <c r="U46" s="23"/>
      <c r="V46" s="85"/>
      <c r="W46" s="23"/>
      <c r="X46" s="85"/>
      <c r="Y46" s="23"/>
      <c r="Z46" s="85"/>
      <c r="AA46" s="16"/>
      <c r="AB46" s="45">
        <f t="shared" si="5"/>
        <v>0</v>
      </c>
      <c r="AC46" s="59">
        <f t="shared" si="3"/>
        <v>0</v>
      </c>
    </row>
    <row r="47" spans="1:29" x14ac:dyDescent="0.25">
      <c r="A47" s="19"/>
      <c r="B47" s="22" t="s">
        <v>5</v>
      </c>
      <c r="C47" s="23">
        <v>0</v>
      </c>
      <c r="D47" s="85">
        <v>0</v>
      </c>
      <c r="E47" s="23">
        <v>0</v>
      </c>
      <c r="F47" s="85">
        <v>0</v>
      </c>
      <c r="G47" s="23">
        <v>0</v>
      </c>
      <c r="H47" s="85">
        <v>0</v>
      </c>
      <c r="I47" s="23">
        <v>0</v>
      </c>
      <c r="J47" s="85">
        <v>0</v>
      </c>
      <c r="K47" s="23">
        <v>0</v>
      </c>
      <c r="L47" s="85">
        <v>0</v>
      </c>
      <c r="M47" s="23">
        <v>108</v>
      </c>
      <c r="N47" s="85">
        <v>32.99</v>
      </c>
      <c r="O47" s="23">
        <v>0</v>
      </c>
      <c r="P47" s="85">
        <v>0</v>
      </c>
      <c r="Q47" s="23">
        <v>0</v>
      </c>
      <c r="R47" s="85">
        <v>0</v>
      </c>
      <c r="S47" s="23">
        <v>0</v>
      </c>
      <c r="T47" s="85">
        <v>0</v>
      </c>
      <c r="U47" s="23">
        <v>0</v>
      </c>
      <c r="V47" s="85">
        <v>0</v>
      </c>
      <c r="W47" s="23">
        <v>0</v>
      </c>
      <c r="X47" s="85">
        <v>0</v>
      </c>
      <c r="Y47" s="23">
        <v>0</v>
      </c>
      <c r="Z47" s="85"/>
      <c r="AA47" s="16">
        <f>SUM(C47:Y47)</f>
        <v>140.99</v>
      </c>
      <c r="AB47" s="45">
        <f t="shared" si="5"/>
        <v>32.99</v>
      </c>
      <c r="AC47" s="59">
        <f t="shared" si="3"/>
        <v>108</v>
      </c>
    </row>
    <row r="48" spans="1:29" x14ac:dyDescent="0.25">
      <c r="A48" s="19"/>
      <c r="B48" s="23"/>
      <c r="C48" s="23"/>
      <c r="D48" s="85"/>
      <c r="E48" s="23"/>
      <c r="F48" s="85"/>
      <c r="G48" s="23"/>
      <c r="H48" s="85"/>
      <c r="I48" s="23"/>
      <c r="J48" s="85"/>
      <c r="K48" s="23"/>
      <c r="L48" s="85"/>
      <c r="M48" s="23"/>
      <c r="N48" s="85"/>
      <c r="O48" s="23"/>
      <c r="P48" s="85"/>
      <c r="Q48" s="23"/>
      <c r="R48" s="85"/>
      <c r="S48" s="23"/>
      <c r="T48" s="85"/>
      <c r="U48" s="23"/>
      <c r="V48" s="85"/>
      <c r="W48" s="23"/>
      <c r="X48" s="85"/>
      <c r="Y48" s="23"/>
      <c r="Z48" s="85"/>
      <c r="AA48" s="16"/>
      <c r="AB48" s="45">
        <f t="shared" si="5"/>
        <v>0</v>
      </c>
      <c r="AC48" s="59">
        <f t="shared" si="3"/>
        <v>0</v>
      </c>
    </row>
    <row r="49" spans="1:29" ht="18.75" thickBot="1" x14ac:dyDescent="0.3">
      <c r="A49" s="19"/>
      <c r="B49" s="3" t="s">
        <v>0</v>
      </c>
      <c r="C49" s="10">
        <f>SUM(C20:C40)</f>
        <v>9190</v>
      </c>
      <c r="D49" s="10"/>
      <c r="E49" s="10">
        <f>SUM(E20:E40)</f>
        <v>9280</v>
      </c>
      <c r="F49" s="10"/>
      <c r="G49" s="10">
        <f>SUM(G20:G40)</f>
        <v>8890</v>
      </c>
      <c r="H49" s="10"/>
      <c r="I49" s="10">
        <f>SUM(I20:I40)</f>
        <v>7080</v>
      </c>
      <c r="J49" s="10"/>
      <c r="K49" s="10">
        <f>SUM(K20:K40)</f>
        <v>7300</v>
      </c>
      <c r="L49" s="10"/>
      <c r="M49" s="74">
        <f>SUM(M20:M48)</f>
        <v>7298</v>
      </c>
      <c r="N49" s="10"/>
      <c r="O49" s="74">
        <f>SUM(O20:O48)</f>
        <v>7600</v>
      </c>
      <c r="P49" s="10"/>
      <c r="Q49" s="10">
        <f>SUM(Q20:Q40)</f>
        <v>7190</v>
      </c>
      <c r="R49" s="10"/>
      <c r="S49" s="10">
        <f>SUM(S20:S40)</f>
        <v>7300</v>
      </c>
      <c r="T49" s="10"/>
      <c r="U49" s="10">
        <f>SUM(U20:U40)</f>
        <v>9490</v>
      </c>
      <c r="V49" s="10"/>
      <c r="W49" s="10">
        <f>SUM(W20:W40)</f>
        <v>9310</v>
      </c>
      <c r="X49" s="10"/>
      <c r="Y49" s="10">
        <f>SUM(Y20:Y40)</f>
        <v>8780</v>
      </c>
      <c r="Z49" s="10"/>
      <c r="AA49" s="17">
        <f>SUM(C49:Y49)</f>
        <v>98708</v>
      </c>
      <c r="AB49" s="46">
        <f>SUM(AB19:AB48)</f>
        <v>54259.049999999996</v>
      </c>
      <c r="AC49" s="59">
        <f t="shared" si="3"/>
        <v>44448.950000000004</v>
      </c>
    </row>
    <row r="50" spans="1:29" ht="25.5" thickTop="1" x14ac:dyDescent="0.25">
      <c r="A50" s="21"/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55"/>
      <c r="W50" s="103" t="s">
        <v>19</v>
      </c>
      <c r="X50" s="103"/>
      <c r="Y50" s="104"/>
      <c r="Z50" s="57"/>
      <c r="AA50" s="36"/>
      <c r="AB50" s="94">
        <f>AB14-AB49</f>
        <v>51504.220000000008</v>
      </c>
    </row>
    <row r="51" spans="1:29" x14ac:dyDescent="0.25">
      <c r="A51" s="19"/>
      <c r="B51" s="15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56"/>
      <c r="Y51" s="35"/>
      <c r="Z51" s="35"/>
      <c r="AA51" s="37"/>
    </row>
    <row r="52" spans="1:29" ht="22.5" x14ac:dyDescent="0.45">
      <c r="A52" s="25"/>
      <c r="B52" s="66"/>
      <c r="C52" s="67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9"/>
      <c r="W52" s="100"/>
      <c r="X52" s="101"/>
      <c r="Y52" s="102"/>
      <c r="Z52" s="49"/>
      <c r="AA52" s="70"/>
    </row>
    <row r="53" spans="1:29" ht="22.5" x14ac:dyDescent="0.45">
      <c r="W53" s="105"/>
      <c r="X53" s="105"/>
      <c r="Y53" s="106"/>
      <c r="Z53"/>
      <c r="AA53" s="38"/>
    </row>
    <row r="54" spans="1:29" ht="22.5" x14ac:dyDescent="0.45">
      <c r="W54" s="95"/>
      <c r="X54" s="95"/>
      <c r="Y54" s="96"/>
      <c r="Z54" s="47"/>
      <c r="AA54" s="39"/>
    </row>
  </sheetData>
  <mergeCells count="5">
    <mergeCell ref="W54:Y54"/>
    <mergeCell ref="E6:G6"/>
    <mergeCell ref="W52:Y52"/>
    <mergeCell ref="W50:Y50"/>
    <mergeCell ref="W53:Y53"/>
  </mergeCells>
  <phoneticPr fontId="6" type="noConversion"/>
  <pageMargins left="0.7" right="0.7" top="0.75" bottom="0.75" header="0.3" footer="0.3"/>
  <pageSetup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cryst</cp:lastModifiedBy>
  <dcterms:created xsi:type="dcterms:W3CDTF">2020-12-15T22:22:37Z</dcterms:created>
  <dcterms:modified xsi:type="dcterms:W3CDTF">2022-12-01T23:40:45Z</dcterms:modified>
</cp:coreProperties>
</file>